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27" activeTab="1"/>
  </bookViews>
  <sheets>
    <sheet name="必ずお読みください！" sheetId="1" r:id="rId1"/>
    <sheet name="入力シート" sheetId="2" r:id="rId2"/>
    <sheet name="男子団体戦" sheetId="3" r:id="rId3"/>
    <sheet name="女子団体戦" sheetId="4" r:id="rId4"/>
    <sheet name="男子個人戦" sheetId="5" r:id="rId5"/>
    <sheet name="女子個人戦" sheetId="6" r:id="rId6"/>
    <sheet name="男女年代別シングルス" sheetId="7" r:id="rId7"/>
    <sheet name="卓球協会専用（W）" sheetId="8" r:id="rId8"/>
    <sheet name="卓球協会専用（男子S）" sheetId="9" r:id="rId9"/>
    <sheet name="卓球協会専用（女子S）" sheetId="10" r:id="rId10"/>
    <sheet name="卓球協会専用（参加料データ）" sheetId="11" r:id="rId11"/>
    <sheet name="卓球協会専用（データ消去）" sheetId="12" state="hidden" r:id="rId12"/>
  </sheets>
  <definedNames>
    <definedName name="_xlnm.Print_Area" localSheetId="1">'入力シート'!$A$1:$M$40</definedName>
  </definedNames>
  <calcPr fullCalcOnLoad="1"/>
</workbook>
</file>

<file path=xl/comments1.xml><?xml version="1.0" encoding="utf-8"?>
<comments xmlns="http://schemas.openxmlformats.org/spreadsheetml/2006/main">
  <authors>
    <author>sec</author>
  </authors>
  <commentList>
    <comment ref="C12" authorId="0">
      <text>
        <r>
          <rPr>
            <sz val="9"/>
            <rFont val="ＭＳ Ｐゴシック"/>
            <family val="3"/>
          </rPr>
          <t>このようにスペースを入力しようとすると，エラーになります。</t>
        </r>
      </text>
    </comment>
    <comment ref="D20" authorId="0">
      <text>
        <r>
          <rPr>
            <sz val="9"/>
            <rFont val="ＭＳ Ｐゴシック"/>
            <family val="3"/>
          </rPr>
          <t>これらのように，スペースを入れようとするとエラーになります。
小林正佳，能戸力冶のようにスペースなしで入力してください。</t>
        </r>
      </text>
    </comment>
  </commentList>
</comments>
</file>

<file path=xl/sharedStrings.xml><?xml version="1.0" encoding="utf-8"?>
<sst xmlns="http://schemas.openxmlformats.org/spreadsheetml/2006/main" count="415" uniqueCount="124">
  <si>
    <t>加盟団体名</t>
  </si>
  <si>
    <t>姓</t>
  </si>
  <si>
    <t>名</t>
  </si>
  <si>
    <t>所属</t>
  </si>
  <si>
    <t>生年月日</t>
  </si>
  <si>
    <t>（例）</t>
  </si>
  <si>
    <t>所属（略称可）</t>
  </si>
  <si>
    <t>連絡先電話番号</t>
  </si>
  <si>
    <t>申込日</t>
  </si>
  <si>
    <t>申込責任者</t>
  </si>
  <si>
    <t>男子ダブルス</t>
  </si>
  <si>
    <t>女子ダブルス</t>
  </si>
  <si>
    <t>※注意！！このシートには何も入力しないでください</t>
  </si>
  <si>
    <t>H12.3.24</t>
  </si>
  <si>
    <t>申込日</t>
  </si>
  <si>
    <t>平成</t>
  </si>
  <si>
    <t>年</t>
  </si>
  <si>
    <t>月</t>
  </si>
  <si>
    <t>日</t>
  </si>
  <si>
    <t>チーム</t>
  </si>
  <si>
    <t>人</t>
  </si>
  <si>
    <t>組</t>
  </si>
  <si>
    <t>合計</t>
  </si>
  <si>
    <t>領収書</t>
  </si>
  <si>
    <t>也</t>
  </si>
  <si>
    <t>㊞</t>
  </si>
  <si>
    <t>チーム名</t>
  </si>
  <si>
    <t>選手２</t>
  </si>
  <si>
    <t>選手１</t>
  </si>
  <si>
    <t>選手３</t>
  </si>
  <si>
    <t>選手４</t>
  </si>
  <si>
    <t>選手５</t>
  </si>
  <si>
    <t>選手６</t>
  </si>
  <si>
    <t>申込責任者</t>
  </si>
  <si>
    <t>電話番号</t>
  </si>
  <si>
    <t>＜男子４０代＞</t>
  </si>
  <si>
    <t>＜男子５０代＞</t>
  </si>
  <si>
    <t>＜男子６０代＞</t>
  </si>
  <si>
    <t>＜女子４０代＞</t>
  </si>
  <si>
    <t>＜女子５０代＞</t>
  </si>
  <si>
    <t>＜女子６０代＞</t>
  </si>
  <si>
    <t>＜男子ダブルス＞</t>
  </si>
  <si>
    <t>＜男子シングルスA＞</t>
  </si>
  <si>
    <t>＜男子シングルスB＞</t>
  </si>
  <si>
    <t>男子</t>
  </si>
  <si>
    <t>ダブルス</t>
  </si>
  <si>
    <t>女子</t>
  </si>
  <si>
    <t>団体（一般）</t>
  </si>
  <si>
    <t>団体（学生）</t>
  </si>
  <si>
    <t>シングルスA</t>
  </si>
  <si>
    <t>シングルスB</t>
  </si>
  <si>
    <t>小　計</t>
  </si>
  <si>
    <t>＜参加料明細＞</t>
  </si>
  <si>
    <t>円</t>
  </si>
  <si>
    <t>上記金額正に領収いたしました。</t>
  </si>
  <si>
    <t>※自動で計算されます。</t>
  </si>
  <si>
    <t>シングルス40代</t>
  </si>
  <si>
    <t>シングルス50代</t>
  </si>
  <si>
    <t>シングルス60代以上</t>
  </si>
  <si>
    <t>ドローデータ貼り付け用</t>
  </si>
  <si>
    <t>MT一般</t>
  </si>
  <si>
    <t>MT学生</t>
  </si>
  <si>
    <t>WT一般</t>
  </si>
  <si>
    <t>WT学生</t>
  </si>
  <si>
    <t>WD</t>
  </si>
  <si>
    <t>MD</t>
  </si>
  <si>
    <t>MSA</t>
  </si>
  <si>
    <t>MSB</t>
  </si>
  <si>
    <t>M４０</t>
  </si>
  <si>
    <t>M５０</t>
  </si>
  <si>
    <t>M６０</t>
  </si>
  <si>
    <t>WSA</t>
  </si>
  <si>
    <t>WSB</t>
  </si>
  <si>
    <t>W４０</t>
  </si>
  <si>
    <t>W５０</t>
  </si>
  <si>
    <t>W６０</t>
  </si>
  <si>
    <t>＜女子ダブルス＞</t>
  </si>
  <si>
    <t>＜女子シングルスA＞</t>
  </si>
  <si>
    <t>＜女子シングルスB＞</t>
  </si>
  <si>
    <t>男子シングルスＡ</t>
  </si>
  <si>
    <t>男子シングルスＢ</t>
  </si>
  <si>
    <t>男子シングルス40</t>
  </si>
  <si>
    <t>男子シングルス50</t>
  </si>
  <si>
    <t>男子シングルス60</t>
  </si>
  <si>
    <t>女子シングルスＡ</t>
  </si>
  <si>
    <t>女子シングルスＢ</t>
  </si>
  <si>
    <t>女子シングルス40</t>
  </si>
  <si>
    <t>女子シングルス50</t>
  </si>
  <si>
    <t>女子シングルス60</t>
  </si>
  <si>
    <t>同一姓の場合はこの列（Ｊ）で名の頭文字を入れる↓</t>
  </si>
  <si>
    <t>0・0</t>
  </si>
  <si>
    <t>←この色のセルにのみ入力をしてください。</t>
  </si>
  <si>
    <t>団体戦の場合</t>
  </si>
  <si>
    <r>
      <t>※この色のセル以外は選択できなくなっています。</t>
    </r>
    <r>
      <rPr>
        <b/>
        <sz val="11"/>
        <color indexed="10"/>
        <rFont val="ＭＳ Ｐゴシック"/>
        <family val="3"/>
      </rPr>
      <t>解除PASS「hakodate」</t>
    </r>
  </si>
  <si>
    <r>
      <t>①初めに，</t>
    </r>
    <r>
      <rPr>
        <b/>
        <u val="single"/>
        <sz val="11"/>
        <color indexed="50"/>
        <rFont val="ＭＳ Ｐゴシック"/>
        <family val="3"/>
      </rPr>
      <t>入力シート</t>
    </r>
    <r>
      <rPr>
        <sz val="11"/>
        <rFont val="ＭＳ Ｐゴシック"/>
        <family val="3"/>
      </rPr>
      <t>に必要事項を入力してください。</t>
    </r>
  </si>
  <si>
    <t>②次に，団体戦，個人戦，各シートに入力してください。</t>
  </si>
  <si>
    <t>※卓球協会専用シートには何も入力しないでください。</t>
  </si>
  <si>
    <t>※姓名欄内ではスペースを入れないでください。スペースは入らない設定になっています。</t>
  </si>
  <si>
    <t>一般男子団体（参加料4,500円）</t>
  </si>
  <si>
    <t>学生男子団体（参加料3,500円）</t>
  </si>
  <si>
    <t>一般女子団体（参加料4,500円）</t>
  </si>
  <si>
    <t>学生女子団体（参加料3,500円）</t>
  </si>
  <si>
    <t>※ランキング順（上から強い順）に入力してください。</t>
  </si>
  <si>
    <t>※ランキング順（上から強い順）に入力してください。</t>
  </si>
  <si>
    <t>※各申込書に同封してください。</t>
  </si>
  <si>
    <t>　函館卓球協会 　  　　　印　　.</t>
  </si>
  <si>
    <r>
      <t>　</t>
    </r>
    <r>
      <rPr>
        <b/>
        <sz val="14"/>
        <rFont val="ＭＳ Ｐゴシック"/>
        <family val="3"/>
      </rPr>
      <t>「申込日」が「領収書の日付」</t>
    </r>
    <r>
      <rPr>
        <sz val="14"/>
        <rFont val="ＭＳ Ｐゴシック"/>
        <family val="3"/>
      </rPr>
      <t>になります。
例） 大会当日の日付の領収書が必要な方は，左</t>
    </r>
    <r>
      <rPr>
        <b/>
        <sz val="14"/>
        <rFont val="ＭＳ Ｐゴシック"/>
        <family val="3"/>
      </rPr>
      <t>「申込日」欄</t>
    </r>
    <r>
      <rPr>
        <sz val="14"/>
        <rFont val="ＭＳ Ｐゴシック"/>
        <family val="3"/>
      </rPr>
      <t>に大会の日にちを入力してください。</t>
    </r>
  </si>
  <si>
    <t>メール，郵送，
参加料，
いずれも
〆切厳守</t>
  </si>
  <si>
    <t>重複チェック</t>
  </si>
  <si>
    <t>重複</t>
  </si>
  <si>
    <t>小林</t>
  </si>
  <si>
    <t>正佳</t>
  </si>
  <si>
    <t>能　戸</t>
  </si>
  <si>
    <t>力冶</t>
  </si>
  <si>
    <t>タクティブ函館</t>
  </si>
  <si>
    <t>小　林　正　佳</t>
  </si>
  <si>
    <t>能戸力冶</t>
  </si>
  <si>
    <t>第５回函館オープン卓球大会（第４９回ＴＳＰ杯）</t>
  </si>
  <si>
    <t>吉田</t>
  </si>
  <si>
    <t>拓磨</t>
  </si>
  <si>
    <t>S48.11.23</t>
  </si>
  <si>
    <t>入江</t>
  </si>
  <si>
    <t>香里</t>
  </si>
  <si>
    <t>Ｈ11.1.6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</si>
</sst>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&amp;&quot;名&quot;"/>
    <numFmt numFmtId="177" formatCode="0&quot;名&quot;"/>
    <numFmt numFmtId="178" formatCode="0&quot;円&quot;"/>
    <numFmt numFmtId="179" formatCode="0&quot;名　　＝&quot;"/>
    <numFmt numFmtId="180" formatCode="0&quot;組　　＝&quot;"/>
    <numFmt numFmtId="181" formatCode="#,##0_);[Red]\(#,##0\)"/>
    <numFmt numFmtId="182" formatCode="[$-411]ge\.m\.d;@"/>
    <numFmt numFmtId="183" formatCode="#.\&lt;##0&quot;円&quot;"/>
    <numFmt numFmtId="184" formatCode="#.##0&quot;円&quot;"/>
    <numFmt numFmtId="185" formatCode="[$-411]g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@&quot;　申込書&quot;"/>
    <numFmt numFmtId="191" formatCode="@&quot;　入力シート&quot;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u val="single"/>
      <sz val="16"/>
      <name val="ＭＳ Ｐゴシック"/>
      <family val="3"/>
    </font>
    <font>
      <u val="single"/>
      <sz val="24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u val="single"/>
      <sz val="11"/>
      <color indexed="5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63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Calibri"/>
      <family val="2"/>
    </font>
    <font>
      <sz val="12"/>
      <color indexed="9"/>
      <name val="ＭＳ Ｐゴシック"/>
      <family val="3"/>
    </font>
    <font>
      <sz val="12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u val="single"/>
      <sz val="11"/>
      <color rgb="FFFF0000"/>
      <name val="ＭＳ Ｐゴシック"/>
      <family val="3"/>
    </font>
    <font>
      <sz val="11"/>
      <color rgb="FF40404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ck">
        <color theme="5"/>
      </left>
      <right>
        <color indexed="63"/>
      </right>
      <top style="thick">
        <color theme="5"/>
      </top>
      <bottom>
        <color indexed="63"/>
      </bottom>
    </border>
    <border>
      <left>
        <color indexed="63"/>
      </left>
      <right>
        <color indexed="63"/>
      </right>
      <top style="thick">
        <color theme="5"/>
      </top>
      <bottom>
        <color indexed="63"/>
      </bottom>
    </border>
    <border>
      <left>
        <color indexed="63"/>
      </left>
      <right style="thick">
        <color theme="5"/>
      </right>
      <top style="thick">
        <color theme="5"/>
      </top>
      <bottom>
        <color indexed="63"/>
      </bottom>
    </border>
    <border>
      <left style="thick">
        <color theme="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5"/>
      </right>
      <top>
        <color indexed="63"/>
      </top>
      <bottom>
        <color indexed="63"/>
      </bottom>
    </border>
    <border>
      <left style="thick">
        <color theme="5"/>
      </left>
      <right>
        <color indexed="63"/>
      </right>
      <top>
        <color indexed="63"/>
      </top>
      <bottom style="thick">
        <color theme="5"/>
      </bottom>
    </border>
    <border>
      <left>
        <color indexed="63"/>
      </left>
      <right>
        <color indexed="63"/>
      </right>
      <top>
        <color indexed="63"/>
      </top>
      <bottom style="thick">
        <color theme="5"/>
      </bottom>
    </border>
    <border>
      <left>
        <color indexed="63"/>
      </left>
      <right style="thick">
        <color theme="5"/>
      </right>
      <top>
        <color indexed="63"/>
      </top>
      <bottom style="thick">
        <color theme="5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8" fontId="0" fillId="0" borderId="0" xfId="0" applyNumberFormat="1" applyAlignment="1">
      <alignment horizontal="left" vertical="center"/>
    </xf>
    <xf numFmtId="49" fontId="0" fillId="0" borderId="2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12" borderId="0" xfId="0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49" fontId="0" fillId="33" borderId="25" xfId="0" applyNumberFormat="1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30" xfId="0" applyBorder="1" applyAlignment="1">
      <alignment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distributed" vertical="center" indent="1"/>
    </xf>
    <xf numFmtId="0" fontId="0" fillId="33" borderId="33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49" fontId="0" fillId="33" borderId="20" xfId="0" applyNumberForma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" shrinkToFit="1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2"/>
    </xf>
    <xf numFmtId="0" fontId="0" fillId="0" borderId="36" xfId="0" applyBorder="1" applyAlignment="1">
      <alignment horizontal="distributed" vertical="center" indent="2"/>
    </xf>
    <xf numFmtId="0" fontId="0" fillId="0" borderId="37" xfId="0" applyBorder="1" applyAlignment="1">
      <alignment horizontal="distributed" vertical="center" indent="2"/>
    </xf>
    <xf numFmtId="0" fontId="0" fillId="0" borderId="38" xfId="0" applyBorder="1" applyAlignment="1">
      <alignment horizontal="distributed" vertical="center" indent="2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178" fontId="0" fillId="34" borderId="42" xfId="0" applyNumberFormat="1" applyFill="1" applyBorder="1" applyAlignment="1">
      <alignment horizontal="right" vertical="center"/>
    </xf>
    <xf numFmtId="0" fontId="0" fillId="34" borderId="43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/>
    </xf>
    <xf numFmtId="0" fontId="0" fillId="34" borderId="0" xfId="0" applyFill="1" applyBorder="1" applyAlignment="1">
      <alignment/>
    </xf>
    <xf numFmtId="178" fontId="0" fillId="34" borderId="46" xfId="0" applyNumberFormat="1" applyFill="1" applyBorder="1" applyAlignment="1">
      <alignment horizontal="right" vertical="center"/>
    </xf>
    <xf numFmtId="0" fontId="0" fillId="34" borderId="47" xfId="0" applyFill="1" applyBorder="1" applyAlignment="1">
      <alignment horizontal="distributed" vertical="center" indent="1"/>
    </xf>
    <xf numFmtId="0" fontId="0" fillId="34" borderId="48" xfId="0" applyFill="1" applyBorder="1" applyAlignment="1">
      <alignment horizontal="distributed" vertical="center" indent="1"/>
    </xf>
    <xf numFmtId="0" fontId="0" fillId="34" borderId="49" xfId="0" applyFill="1" applyBorder="1" applyAlignment="1">
      <alignment horizontal="distributed" vertical="center" indent="1"/>
    </xf>
    <xf numFmtId="0" fontId="0" fillId="34" borderId="50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178" fontId="0" fillId="34" borderId="52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53" xfId="0" applyBorder="1" applyAlignment="1">
      <alignment/>
    </xf>
    <xf numFmtId="0" fontId="0" fillId="34" borderId="30" xfId="0" applyFill="1" applyBorder="1" applyAlignment="1">
      <alignment vertical="center"/>
    </xf>
    <xf numFmtId="0" fontId="0" fillId="34" borderId="54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178" fontId="0" fillId="34" borderId="56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0" fillId="0" borderId="53" xfId="0" applyFill="1" applyBorder="1" applyAlignment="1">
      <alignment/>
    </xf>
    <xf numFmtId="0" fontId="0" fillId="34" borderId="57" xfId="0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30" xfId="0" applyFill="1" applyBorder="1" applyAlignment="1">
      <alignment/>
    </xf>
    <xf numFmtId="5" fontId="8" fillId="34" borderId="30" xfId="0" applyNumberFormat="1" applyFont="1" applyFill="1" applyBorder="1" applyAlignment="1">
      <alignment/>
    </xf>
    <xf numFmtId="5" fontId="5" fillId="34" borderId="38" xfId="0" applyNumberFormat="1" applyFont="1" applyFill="1" applyBorder="1" applyAlignment="1">
      <alignment/>
    </xf>
    <xf numFmtId="5" fontId="8" fillId="34" borderId="0" xfId="0" applyNumberFormat="1" applyFont="1" applyFill="1" applyBorder="1" applyAlignment="1">
      <alignment/>
    </xf>
    <xf numFmtId="5" fontId="8" fillId="34" borderId="59" xfId="0" applyNumberFormat="1" applyFont="1" applyFill="1" applyBorder="1" applyAlignment="1">
      <alignment/>
    </xf>
    <xf numFmtId="0" fontId="0" fillId="34" borderId="30" xfId="0" applyFill="1" applyBorder="1" applyAlignment="1">
      <alignment horizontal="right"/>
    </xf>
    <xf numFmtId="0" fontId="3" fillId="34" borderId="3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vertical="center"/>
    </xf>
    <xf numFmtId="0" fontId="3" fillId="34" borderId="61" xfId="0" applyFont="1" applyFill="1" applyBorder="1" applyAlignment="1">
      <alignment vertical="center"/>
    </xf>
    <xf numFmtId="0" fontId="3" fillId="34" borderId="61" xfId="0" applyFont="1" applyFill="1" applyBorder="1" applyAlignment="1">
      <alignment horizontal="right" vertical="center"/>
    </xf>
    <xf numFmtId="0" fontId="0" fillId="34" borderId="61" xfId="0" applyFill="1" applyBorder="1" applyAlignment="1">
      <alignment/>
    </xf>
    <xf numFmtId="0" fontId="0" fillId="34" borderId="6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4" borderId="63" xfId="0" applyFill="1" applyBorder="1" applyAlignment="1">
      <alignment horizontal="right" vertical="center" indent="1"/>
    </xf>
    <xf numFmtId="0" fontId="0" fillId="34" borderId="64" xfId="0" applyFill="1" applyBorder="1" applyAlignment="1">
      <alignment horizontal="right" vertical="center" indent="1"/>
    </xf>
    <xf numFmtId="178" fontId="4" fillId="34" borderId="65" xfId="0" applyNumberFormat="1" applyFont="1" applyFill="1" applyBorder="1" applyAlignment="1">
      <alignment vertical="center"/>
    </xf>
    <xf numFmtId="3" fontId="4" fillId="34" borderId="65" xfId="0" applyNumberFormat="1" applyFont="1" applyFill="1" applyBorder="1" applyAlignment="1">
      <alignment vertical="center"/>
    </xf>
    <xf numFmtId="178" fontId="4" fillId="34" borderId="66" xfId="0" applyNumberFormat="1" applyFont="1" applyFill="1" applyBorder="1" applyAlignment="1">
      <alignment vertical="center"/>
    </xf>
    <xf numFmtId="0" fontId="0" fillId="0" borderId="67" xfId="0" applyBorder="1" applyAlignment="1">
      <alignment horizontal="distributed" vertical="center" indent="2"/>
    </xf>
    <xf numFmtId="0" fontId="0" fillId="34" borderId="0" xfId="0" applyFill="1" applyBorder="1" applyAlignment="1">
      <alignment horizontal="right" vertical="center" indent="2"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57" xfId="0" applyBorder="1" applyAlignment="1">
      <alignment/>
    </xf>
    <xf numFmtId="0" fontId="0" fillId="0" borderId="6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0" fontId="0" fillId="0" borderId="57" xfId="0" applyBorder="1" applyAlignment="1">
      <alignment shrinkToFit="1"/>
    </xf>
    <xf numFmtId="0" fontId="0" fillId="0" borderId="68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59" xfId="0" applyBorder="1" applyAlignment="1">
      <alignment shrinkToFit="1"/>
    </xf>
    <xf numFmtId="0" fontId="0" fillId="0" borderId="60" xfId="0" applyBorder="1" applyAlignment="1">
      <alignment shrinkToFit="1"/>
    </xf>
    <xf numFmtId="0" fontId="0" fillId="0" borderId="62" xfId="0" applyBorder="1" applyAlignment="1">
      <alignment shrinkToFit="1"/>
    </xf>
    <xf numFmtId="0" fontId="0" fillId="0" borderId="17" xfId="0" applyFill="1" applyBorder="1" applyAlignment="1">
      <alignment horizontal="center" vertical="center" shrinkToFit="1"/>
    </xf>
    <xf numFmtId="0" fontId="48" fillId="0" borderId="19" xfId="43" applyBorder="1" applyAlignment="1">
      <alignment horizontal="center" vertical="center"/>
    </xf>
    <xf numFmtId="0" fontId="0" fillId="0" borderId="0" xfId="0" applyBorder="1" applyAlignment="1">
      <alignment/>
    </xf>
    <xf numFmtId="0" fontId="62" fillId="0" borderId="0" xfId="0" applyFont="1" applyAlignment="1">
      <alignment horizontal="right" indent="2"/>
    </xf>
    <xf numFmtId="0" fontId="0" fillId="0" borderId="18" xfId="0" applyFill="1" applyBorder="1" applyAlignment="1">
      <alignment horizontal="center" vertical="center" shrinkToFit="1"/>
    </xf>
    <xf numFmtId="0" fontId="0" fillId="6" borderId="69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right"/>
    </xf>
    <xf numFmtId="0" fontId="0" fillId="0" borderId="36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6" borderId="71" xfId="0" applyFill="1" applyBorder="1" applyAlignment="1">
      <alignment horizontal="center" vertical="center"/>
    </xf>
    <xf numFmtId="3" fontId="4" fillId="34" borderId="65" xfId="0" applyNumberFormat="1" applyFont="1" applyFill="1" applyBorder="1" applyAlignment="1">
      <alignment horizontal="right" vertical="center"/>
    </xf>
    <xf numFmtId="0" fontId="0" fillId="6" borderId="72" xfId="0" applyFill="1" applyBorder="1" applyAlignment="1" applyProtection="1">
      <alignment horizontal="center" vertical="center"/>
      <protection locked="0"/>
    </xf>
    <xf numFmtId="0" fontId="0" fillId="6" borderId="69" xfId="0" applyFill="1" applyBorder="1" applyAlignment="1" applyProtection="1">
      <alignment horizontal="center" vertical="center"/>
      <protection locked="0"/>
    </xf>
    <xf numFmtId="0" fontId="0" fillId="6" borderId="73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0" fontId="0" fillId="6" borderId="74" xfId="0" applyFill="1" applyBorder="1" applyAlignment="1" applyProtection="1">
      <alignment horizontal="center" vertical="center" shrinkToFit="1"/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75" xfId="0" applyFill="1" applyBorder="1" applyAlignment="1" applyProtection="1">
      <alignment horizontal="center" vertical="center" shrinkToFit="1"/>
      <protection locked="0"/>
    </xf>
    <xf numFmtId="0" fontId="0" fillId="6" borderId="33" xfId="0" applyFill="1" applyBorder="1" applyAlignment="1" applyProtection="1">
      <alignment horizontal="center" vertical="center" shrinkToFit="1"/>
      <protection locked="0"/>
    </xf>
    <xf numFmtId="0" fontId="0" fillId="6" borderId="34" xfId="0" applyFill="1" applyBorder="1" applyAlignment="1" applyProtection="1">
      <alignment horizontal="center" vertical="center" shrinkToFit="1"/>
      <protection locked="0"/>
    </xf>
    <xf numFmtId="0" fontId="0" fillId="6" borderId="76" xfId="0" applyFill="1" applyBorder="1" applyAlignment="1" applyProtection="1">
      <alignment horizontal="center" vertical="center"/>
      <protection locked="0"/>
    </xf>
    <xf numFmtId="0" fontId="0" fillId="6" borderId="77" xfId="0" applyFill="1" applyBorder="1" applyAlignment="1" applyProtection="1">
      <alignment horizontal="center" vertical="center"/>
      <protection locked="0"/>
    </xf>
    <xf numFmtId="0" fontId="0" fillId="6" borderId="78" xfId="0" applyFill="1" applyBorder="1" applyAlignment="1" applyProtection="1">
      <alignment horizontal="center" vertical="center" shrinkToFit="1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 shrinkToFit="1"/>
      <protection locked="0"/>
    </xf>
    <xf numFmtId="0" fontId="0" fillId="6" borderId="79" xfId="0" applyFill="1" applyBorder="1" applyAlignment="1" applyProtection="1">
      <alignment horizontal="center" vertical="center"/>
      <protection locked="0"/>
    </xf>
    <xf numFmtId="0" fontId="0" fillId="6" borderId="80" xfId="0" applyFill="1" applyBorder="1" applyAlignment="1" applyProtection="1">
      <alignment horizontal="center" vertical="center"/>
      <protection locked="0"/>
    </xf>
    <xf numFmtId="0" fontId="0" fillId="6" borderId="81" xfId="0" applyFill="1" applyBorder="1" applyAlignment="1" applyProtection="1">
      <alignment horizontal="center" vertical="center" shrinkToFit="1"/>
      <protection locked="0"/>
    </xf>
    <xf numFmtId="0" fontId="0" fillId="6" borderId="20" xfId="0" applyFill="1" applyBorder="1" applyAlignment="1" applyProtection="1" quotePrefix="1">
      <alignment horizontal="center" vertical="center" shrinkToFit="1"/>
      <protection locked="0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182" fontId="0" fillId="6" borderId="20" xfId="0" applyNumberFormat="1" applyFill="1" applyBorder="1" applyAlignment="1" applyProtection="1">
      <alignment horizontal="center" vertical="center" shrinkToFit="1"/>
      <protection locked="0"/>
    </xf>
    <xf numFmtId="0" fontId="0" fillId="6" borderId="82" xfId="0" applyFill="1" applyBorder="1" applyAlignment="1" applyProtection="1">
      <alignment horizontal="center" vertical="center" shrinkToFit="1"/>
      <protection locked="0"/>
    </xf>
    <xf numFmtId="182" fontId="0" fillId="6" borderId="81" xfId="0" applyNumberForma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/>
    </xf>
    <xf numFmtId="185" fontId="0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14" fillId="34" borderId="0" xfId="0" applyFont="1" applyFill="1" applyBorder="1" applyAlignment="1">
      <alignment horizontal="right" vertical="center"/>
    </xf>
    <xf numFmtId="0" fontId="0" fillId="0" borderId="72" xfId="0" applyBorder="1" applyAlignment="1" applyProtection="1">
      <alignment horizontal="distributed" vertical="center"/>
      <protection/>
    </xf>
    <xf numFmtId="0" fontId="0" fillId="0" borderId="72" xfId="0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/>
      <protection/>
    </xf>
    <xf numFmtId="0" fontId="64" fillId="0" borderId="84" xfId="0" applyFont="1" applyBorder="1" applyAlignment="1" applyProtection="1">
      <alignment vertical="center"/>
      <protection/>
    </xf>
    <xf numFmtId="0" fontId="0" fillId="6" borderId="85" xfId="0" applyFill="1" applyBorder="1" applyAlignment="1" applyProtection="1">
      <alignment horizontal="center" vertical="center" shrinkToFit="1"/>
      <protection locked="0"/>
    </xf>
    <xf numFmtId="0" fontId="0" fillId="6" borderId="85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0" fillId="0" borderId="0" xfId="0" applyAlignment="1">
      <alignment shrinkToFit="1"/>
    </xf>
    <xf numFmtId="0" fontId="65" fillId="0" borderId="0" xfId="0" applyFont="1" applyFill="1" applyAlignment="1">
      <alignment/>
    </xf>
    <xf numFmtId="0" fontId="0" fillId="0" borderId="0" xfId="0" applyAlignment="1">
      <alignment horizontal="center" shrinkToFit="1"/>
    </xf>
    <xf numFmtId="0" fontId="0" fillId="6" borderId="84" xfId="0" applyFill="1" applyBorder="1" applyAlignment="1" applyProtection="1">
      <alignment horizontal="center" vertical="center" shrinkToFit="1"/>
      <protection locked="0"/>
    </xf>
    <xf numFmtId="0" fontId="65" fillId="35" borderId="0" xfId="0" applyFont="1" applyFill="1" applyAlignment="1">
      <alignment/>
    </xf>
    <xf numFmtId="191" fontId="4" fillId="0" borderId="0" xfId="0" applyNumberFormat="1" applyFont="1" applyAlignment="1">
      <alignment horizontal="center" vertical="center"/>
    </xf>
    <xf numFmtId="0" fontId="0" fillId="6" borderId="65" xfId="0" applyFill="1" applyBorder="1" applyAlignment="1" applyProtection="1">
      <alignment horizontal="center" vertical="center"/>
      <protection locked="0"/>
    </xf>
    <xf numFmtId="0" fontId="0" fillId="6" borderId="66" xfId="0" applyFill="1" applyBorder="1" applyAlignment="1" applyProtection="1">
      <alignment horizontal="center" vertical="center"/>
      <protection locked="0"/>
    </xf>
    <xf numFmtId="0" fontId="66" fillId="0" borderId="86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178" fontId="0" fillId="34" borderId="87" xfId="0" applyNumberFormat="1" applyFill="1" applyBorder="1" applyAlignment="1">
      <alignment horizontal="right" vertical="center"/>
    </xf>
    <xf numFmtId="178" fontId="0" fillId="34" borderId="88" xfId="0" applyNumberFormat="1" applyFill="1" applyBorder="1" applyAlignment="1">
      <alignment horizontal="right" vertical="center"/>
    </xf>
    <xf numFmtId="5" fontId="9" fillId="34" borderId="38" xfId="0" applyNumberFormat="1" applyFont="1" applyFill="1" applyBorder="1" applyAlignment="1">
      <alignment horizontal="right"/>
    </xf>
    <xf numFmtId="3" fontId="4" fillId="34" borderId="65" xfId="0" applyNumberFormat="1" applyFont="1" applyFill="1" applyBorder="1" applyAlignment="1">
      <alignment horizontal="right" vertical="center"/>
    </xf>
    <xf numFmtId="178" fontId="0" fillId="34" borderId="54" xfId="0" applyNumberFormat="1" applyFill="1" applyBorder="1" applyAlignment="1">
      <alignment horizontal="right" vertical="center"/>
    </xf>
    <xf numFmtId="178" fontId="0" fillId="34" borderId="89" xfId="0" applyNumberFormat="1" applyFill="1" applyBorder="1" applyAlignment="1">
      <alignment horizontal="right" vertical="center"/>
    </xf>
    <xf numFmtId="178" fontId="0" fillId="34" borderId="90" xfId="0" applyNumberFormat="1" applyFill="1" applyBorder="1" applyAlignment="1">
      <alignment horizontal="right" vertical="center"/>
    </xf>
    <xf numFmtId="178" fontId="0" fillId="34" borderId="91" xfId="0" applyNumberFormat="1" applyFill="1" applyBorder="1" applyAlignment="1">
      <alignment horizontal="right" vertical="center"/>
    </xf>
    <xf numFmtId="0" fontId="15" fillId="36" borderId="92" xfId="0" applyFont="1" applyFill="1" applyBorder="1" applyAlignment="1">
      <alignment horizontal="left" vertical="center" wrapText="1"/>
    </xf>
    <xf numFmtId="0" fontId="15" fillId="36" borderId="93" xfId="0" applyFont="1" applyFill="1" applyBorder="1" applyAlignment="1">
      <alignment horizontal="left" vertical="center" wrapText="1"/>
    </xf>
    <xf numFmtId="0" fontId="15" fillId="36" borderId="94" xfId="0" applyFont="1" applyFill="1" applyBorder="1" applyAlignment="1">
      <alignment horizontal="left" vertical="center" wrapText="1"/>
    </xf>
    <xf numFmtId="0" fontId="15" fillId="36" borderId="95" xfId="0" applyFont="1" applyFill="1" applyBorder="1" applyAlignment="1">
      <alignment horizontal="left" vertical="center" wrapText="1"/>
    </xf>
    <xf numFmtId="0" fontId="15" fillId="36" borderId="0" xfId="0" applyFont="1" applyFill="1" applyBorder="1" applyAlignment="1">
      <alignment horizontal="left" vertical="center" wrapText="1"/>
    </xf>
    <xf numFmtId="0" fontId="15" fillId="36" borderId="96" xfId="0" applyFont="1" applyFill="1" applyBorder="1" applyAlignment="1">
      <alignment horizontal="left" vertical="center" wrapText="1"/>
    </xf>
    <xf numFmtId="0" fontId="15" fillId="36" borderId="97" xfId="0" applyFont="1" applyFill="1" applyBorder="1" applyAlignment="1">
      <alignment horizontal="left" vertical="center" wrapText="1"/>
    </xf>
    <xf numFmtId="0" fontId="15" fillId="36" borderId="98" xfId="0" applyFont="1" applyFill="1" applyBorder="1" applyAlignment="1">
      <alignment horizontal="left" vertical="center" wrapText="1"/>
    </xf>
    <xf numFmtId="0" fontId="15" fillId="36" borderId="99" xfId="0" applyFont="1" applyFill="1" applyBorder="1" applyAlignment="1">
      <alignment horizontal="left" vertical="center" wrapText="1"/>
    </xf>
    <xf numFmtId="178" fontId="0" fillId="34" borderId="100" xfId="0" applyNumberFormat="1" applyFill="1" applyBorder="1" applyAlignment="1">
      <alignment horizontal="right" vertical="center"/>
    </xf>
    <xf numFmtId="178" fontId="0" fillId="34" borderId="101" xfId="0" applyNumberFormat="1" applyFill="1" applyBorder="1" applyAlignment="1">
      <alignment horizontal="right" vertical="center"/>
    </xf>
    <xf numFmtId="0" fontId="0" fillId="6" borderId="102" xfId="0" applyFill="1" applyBorder="1" applyAlignment="1" applyProtection="1">
      <alignment horizontal="center" vertical="center" shrinkToFit="1"/>
      <protection locked="0"/>
    </xf>
    <xf numFmtId="0" fontId="0" fillId="6" borderId="84" xfId="0" applyFill="1" applyBorder="1" applyAlignment="1" applyProtection="1">
      <alignment horizontal="center" vertical="center" shrinkToFit="1"/>
      <protection locked="0"/>
    </xf>
    <xf numFmtId="0" fontId="0" fillId="6" borderId="102" xfId="0" applyFill="1" applyBorder="1" applyAlignment="1" applyProtection="1">
      <alignment horizontal="center" vertical="center"/>
      <protection locked="0"/>
    </xf>
    <xf numFmtId="185" fontId="0" fillId="34" borderId="30" xfId="0" applyNumberFormat="1" applyFont="1" applyFill="1" applyBorder="1" applyAlignment="1">
      <alignment horizontal="left" vertical="center" wrapText="1" indent="4"/>
    </xf>
    <xf numFmtId="185" fontId="0" fillId="34" borderId="0" xfId="0" applyNumberFormat="1" applyFont="1" applyFill="1" applyBorder="1" applyAlignment="1">
      <alignment horizontal="left" vertical="center" wrapText="1" indent="4"/>
    </xf>
    <xf numFmtId="0" fontId="6" fillId="34" borderId="30" xfId="0" applyFont="1" applyFill="1" applyBorder="1" applyAlignment="1">
      <alignment horizontal="distributed" vertical="center" indent="11"/>
    </xf>
    <xf numFmtId="0" fontId="6" fillId="34" borderId="0" xfId="0" applyFont="1" applyFill="1" applyBorder="1" applyAlignment="1">
      <alignment horizontal="distributed" vertical="center" indent="11"/>
    </xf>
    <xf numFmtId="0" fontId="6" fillId="34" borderId="59" xfId="0" applyFont="1" applyFill="1" applyBorder="1" applyAlignment="1">
      <alignment horizontal="distributed" vertical="center" indent="11"/>
    </xf>
    <xf numFmtId="0" fontId="7" fillId="34" borderId="30" xfId="0" applyFont="1" applyFill="1" applyBorder="1" applyAlignment="1">
      <alignment horizontal="left" indent="2" shrinkToFit="1"/>
    </xf>
    <xf numFmtId="0" fontId="7" fillId="34" borderId="0" xfId="0" applyFont="1" applyFill="1" applyBorder="1" applyAlignment="1">
      <alignment horizontal="left" indent="2" shrinkToFit="1"/>
    </xf>
    <xf numFmtId="0" fontId="0" fillId="34" borderId="35" xfId="0" applyFill="1" applyBorder="1" applyAlignment="1">
      <alignment horizontal="center" vertical="center"/>
    </xf>
    <xf numFmtId="0" fontId="0" fillId="34" borderId="72" xfId="0" applyFill="1" applyBorder="1" applyAlignment="1">
      <alignment horizontal="center" vertical="center"/>
    </xf>
    <xf numFmtId="0" fontId="0" fillId="34" borderId="83" xfId="0" applyFill="1" applyBorder="1" applyAlignment="1">
      <alignment horizontal="center" vertical="center"/>
    </xf>
    <xf numFmtId="0" fontId="0" fillId="34" borderId="103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4" xfId="0" applyBorder="1" applyAlignment="1">
      <alignment/>
    </xf>
    <xf numFmtId="0" fontId="0" fillId="0" borderId="31" xfId="0" applyBorder="1" applyAlignment="1">
      <alignment horizontal="center" vertical="center"/>
    </xf>
    <xf numFmtId="0" fontId="2" fillId="37" borderId="45" xfId="0" applyFont="1" applyFill="1" applyBorder="1" applyAlignment="1">
      <alignment horizontal="distributed" vertical="center" indent="11"/>
    </xf>
    <xf numFmtId="0" fontId="2" fillId="37" borderId="72" xfId="0" applyFont="1" applyFill="1" applyBorder="1" applyAlignment="1">
      <alignment horizontal="distributed" vertical="center" indent="11"/>
    </xf>
    <xf numFmtId="0" fontId="2" fillId="37" borderId="83" xfId="0" applyFont="1" applyFill="1" applyBorder="1" applyAlignment="1">
      <alignment horizontal="distributed" vertical="center" indent="11"/>
    </xf>
    <xf numFmtId="0" fontId="2" fillId="38" borderId="45" xfId="0" applyFont="1" applyFill="1" applyBorder="1" applyAlignment="1">
      <alignment horizontal="distributed" vertical="center" indent="11"/>
    </xf>
    <xf numFmtId="0" fontId="2" fillId="38" borderId="72" xfId="0" applyFont="1" applyFill="1" applyBorder="1" applyAlignment="1">
      <alignment horizontal="distributed" vertical="center" indent="11"/>
    </xf>
    <xf numFmtId="0" fontId="2" fillId="38" borderId="83" xfId="0" applyFont="1" applyFill="1" applyBorder="1" applyAlignment="1">
      <alignment horizontal="distributed" vertical="center" indent="11"/>
    </xf>
    <xf numFmtId="0" fontId="2" fillId="0" borderId="0" xfId="0" applyFont="1" applyAlignment="1">
      <alignment horizontal="center" vertical="center"/>
    </xf>
    <xf numFmtId="0" fontId="2" fillId="39" borderId="45" xfId="0" applyFont="1" applyFill="1" applyBorder="1" applyAlignment="1">
      <alignment horizontal="distributed" vertical="center" indent="11"/>
    </xf>
    <xf numFmtId="0" fontId="2" fillId="39" borderId="72" xfId="0" applyFont="1" applyFill="1" applyBorder="1" applyAlignment="1">
      <alignment horizontal="distributed" vertical="center" indent="11"/>
    </xf>
    <xf numFmtId="0" fontId="2" fillId="39" borderId="83" xfId="0" applyFont="1" applyFill="1" applyBorder="1" applyAlignment="1">
      <alignment horizontal="distributed" vertical="center" indent="11"/>
    </xf>
    <xf numFmtId="0" fontId="2" fillId="33" borderId="45" xfId="0" applyFont="1" applyFill="1" applyBorder="1" applyAlignment="1">
      <alignment horizontal="distributed" vertical="center" indent="11"/>
    </xf>
    <xf numFmtId="0" fontId="2" fillId="33" borderId="72" xfId="0" applyFont="1" applyFill="1" applyBorder="1" applyAlignment="1">
      <alignment horizontal="distributed" vertical="center" indent="11"/>
    </xf>
    <xf numFmtId="0" fontId="2" fillId="33" borderId="83" xfId="0" applyFont="1" applyFill="1" applyBorder="1" applyAlignment="1">
      <alignment horizontal="distributed" vertical="center" indent="11"/>
    </xf>
    <xf numFmtId="0" fontId="0" fillId="0" borderId="10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 indent="1"/>
    </xf>
    <xf numFmtId="0" fontId="0" fillId="0" borderId="108" xfId="0" applyBorder="1" applyAlignment="1">
      <alignment horizontal="distributed" vertical="center" indent="1"/>
    </xf>
    <xf numFmtId="0" fontId="0" fillId="0" borderId="109" xfId="0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59" xfId="0" applyFont="1" applyBorder="1" applyAlignment="1">
      <alignment horizontal="left" vertical="center" shrinkToFit="1"/>
    </xf>
    <xf numFmtId="0" fontId="0" fillId="0" borderId="102" xfId="0" applyBorder="1" applyAlignment="1">
      <alignment horizontal="distributed" vertical="center" indent="1"/>
    </xf>
    <xf numFmtId="0" fontId="0" fillId="0" borderId="107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13" fillId="0" borderId="0" xfId="0" applyFont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0" fontId="67" fillId="12" borderId="0" xfId="0" applyFont="1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12" borderId="102" xfId="0" applyFill="1" applyBorder="1" applyAlignment="1">
      <alignment horizontal="center" vertical="center"/>
    </xf>
    <xf numFmtId="0" fontId="0" fillId="12" borderId="107" xfId="0" applyFill="1" applyBorder="1" applyAlignment="1">
      <alignment horizontal="center" vertical="center"/>
    </xf>
    <xf numFmtId="0" fontId="0" fillId="12" borderId="10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rgb="FF002060"/>
      </font>
      <fill>
        <patternFill>
          <bgColor rgb="FFFF0000"/>
        </patternFill>
      </fill>
    </dxf>
    <dxf>
      <font>
        <color rgb="FF002060"/>
      </font>
      <fill>
        <patternFill>
          <bgColor rgb="FFFF0000"/>
        </patternFill>
      </fill>
    </dxf>
    <dxf>
      <font>
        <color rgb="FF00206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1</xdr:row>
      <xdr:rowOff>19050</xdr:rowOff>
    </xdr:from>
    <xdr:to>
      <xdr:col>14</xdr:col>
      <xdr:colOff>809625</xdr:colOff>
      <xdr:row>3</xdr:row>
      <xdr:rowOff>142875</xdr:rowOff>
    </xdr:to>
    <xdr:sp macro="[0]!ダブルスデータ作成">
      <xdr:nvSpPr>
        <xdr:cNvPr id="1" name="額縁 1"/>
        <xdr:cNvSpPr>
          <a:spLocks/>
        </xdr:cNvSpPr>
      </xdr:nvSpPr>
      <xdr:spPr>
        <a:xfrm>
          <a:off x="7391400" y="190500"/>
          <a:ext cx="4029075" cy="5334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ダブルスドロー用データ作成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0</xdr:row>
      <xdr:rowOff>85725</xdr:rowOff>
    </xdr:from>
    <xdr:to>
      <xdr:col>20</xdr:col>
      <xdr:colOff>619125</xdr:colOff>
      <xdr:row>3</xdr:row>
      <xdr:rowOff>38100</xdr:rowOff>
    </xdr:to>
    <xdr:sp macro="[0]!男子シングルスデータ作成">
      <xdr:nvSpPr>
        <xdr:cNvPr id="1" name="額縁 1"/>
        <xdr:cNvSpPr>
          <a:spLocks/>
        </xdr:cNvSpPr>
      </xdr:nvSpPr>
      <xdr:spPr>
        <a:xfrm>
          <a:off x="6648450" y="85725"/>
          <a:ext cx="4200525" cy="5334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男子シングルスドロー用データ作成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114300</xdr:rowOff>
    </xdr:from>
    <xdr:to>
      <xdr:col>20</xdr:col>
      <xdr:colOff>190500</xdr:colOff>
      <xdr:row>3</xdr:row>
      <xdr:rowOff>76200</xdr:rowOff>
    </xdr:to>
    <xdr:sp macro="[0]!女子シングルスデータ作成">
      <xdr:nvSpPr>
        <xdr:cNvPr id="1" name="額縁 1"/>
        <xdr:cNvSpPr>
          <a:spLocks/>
        </xdr:cNvSpPr>
      </xdr:nvSpPr>
      <xdr:spPr>
        <a:xfrm>
          <a:off x="6543675" y="114300"/>
          <a:ext cx="3876675" cy="5429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ドロー用データ作成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13</xdr:row>
      <xdr:rowOff>57150</xdr:rowOff>
    </xdr:from>
    <xdr:to>
      <xdr:col>18</xdr:col>
      <xdr:colOff>0</xdr:colOff>
      <xdr:row>18</xdr:row>
      <xdr:rowOff>133350</xdr:rowOff>
    </xdr:to>
    <xdr:sp>
      <xdr:nvSpPr>
        <xdr:cNvPr id="1" name="下矢印 1"/>
        <xdr:cNvSpPr>
          <a:spLocks/>
        </xdr:cNvSpPr>
      </xdr:nvSpPr>
      <xdr:spPr>
        <a:xfrm>
          <a:off x="1666875" y="2352675"/>
          <a:ext cx="8963025" cy="933450"/>
        </a:xfrm>
        <a:prstGeom prst="downArrow">
          <a:avLst>
            <a:gd name="adj" fmla="val -145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申込書枠を超えたエントリー時の追加後の人数</a:t>
          </a:r>
        </a:p>
      </xdr:txBody>
    </xdr:sp>
    <xdr:clientData/>
  </xdr:twoCellAnchor>
  <xdr:twoCellAnchor>
    <xdr:from>
      <xdr:col>6</xdr:col>
      <xdr:colOff>457200</xdr:colOff>
      <xdr:row>14</xdr:row>
      <xdr:rowOff>123825</xdr:rowOff>
    </xdr:from>
    <xdr:to>
      <xdr:col>13</xdr:col>
      <xdr:colOff>219075</xdr:colOff>
      <xdr:row>17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43400" y="2590800"/>
          <a:ext cx="36957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申込書枠を超えたエントリー時の追加後の人数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（マニュアル入力）</a:t>
          </a:r>
        </a:p>
      </xdr:txBody>
    </xdr:sp>
    <xdr:clientData/>
  </xdr:twoCellAnchor>
  <xdr:twoCellAnchor>
    <xdr:from>
      <xdr:col>18</xdr:col>
      <xdr:colOff>28575</xdr:colOff>
      <xdr:row>9</xdr:row>
      <xdr:rowOff>142875</xdr:rowOff>
    </xdr:from>
    <xdr:to>
      <xdr:col>20</xdr:col>
      <xdr:colOff>38100</xdr:colOff>
      <xdr:row>14</xdr:row>
      <xdr:rowOff>0</xdr:rowOff>
    </xdr:to>
    <xdr:sp macro="[0]!参加料データ作成">
      <xdr:nvSpPr>
        <xdr:cNvPr id="3" name="左矢印吹き出し 3"/>
        <xdr:cNvSpPr>
          <a:spLocks/>
        </xdr:cNvSpPr>
      </xdr:nvSpPr>
      <xdr:spPr>
        <a:xfrm>
          <a:off x="10658475" y="1752600"/>
          <a:ext cx="1628775" cy="714375"/>
        </a:xfrm>
        <a:prstGeom prst="leftArrowCallout">
          <a:avLst>
            <a:gd name="adj1" fmla="val -30148"/>
            <a:gd name="adj2" fmla="val -42990"/>
          </a:avLst>
        </a:prstGeom>
        <a:solidFill>
          <a:srgbClr val="FCD5B5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参加料一覧用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7</xdr:col>
      <xdr:colOff>38100</xdr:colOff>
      <xdr:row>18</xdr:row>
      <xdr:rowOff>47625</xdr:rowOff>
    </xdr:to>
    <xdr:sp macro="[0]!入力データ全消去">
      <xdr:nvSpPr>
        <xdr:cNvPr id="1" name="額縁 2"/>
        <xdr:cNvSpPr>
          <a:spLocks/>
        </xdr:cNvSpPr>
      </xdr:nvSpPr>
      <xdr:spPr>
        <a:xfrm>
          <a:off x="1371600" y="1714500"/>
          <a:ext cx="3467100" cy="1419225"/>
        </a:xfrm>
        <a:prstGeom prst="bevel">
          <a:avLst/>
        </a:prstGeom>
        <a:solidFill>
          <a:srgbClr val="FF0000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全入力データ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消去ボタン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※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一度消去すると二度と戻りません。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3"/>
  </sheetPr>
  <dimension ref="B2:G21"/>
  <sheetViews>
    <sheetView zoomScale="145" zoomScaleNormal="145" zoomScalePageLayoutView="0" workbookViewId="0" topLeftCell="B4">
      <selection activeCell="H11" sqref="H11"/>
    </sheetView>
  </sheetViews>
  <sheetFormatPr defaultColWidth="9.00390625" defaultRowHeight="18" customHeight="1"/>
  <cols>
    <col min="3" max="6" width="14.375" style="0" customWidth="1"/>
  </cols>
  <sheetData>
    <row r="2" ht="18" customHeight="1">
      <c r="B2" t="s">
        <v>94</v>
      </c>
    </row>
    <row r="3" spans="2:3" ht="18" customHeight="1">
      <c r="B3" s="133"/>
      <c r="C3" s="1" t="s">
        <v>91</v>
      </c>
    </row>
    <row r="4" spans="2:3" ht="18" customHeight="1">
      <c r="B4" s="164"/>
      <c r="C4" s="1" t="s">
        <v>93</v>
      </c>
    </row>
    <row r="5" ht="18" customHeight="1">
      <c r="B5" t="s">
        <v>95</v>
      </c>
    </row>
    <row r="6" ht="18" customHeight="1">
      <c r="B6" t="s">
        <v>96</v>
      </c>
    </row>
    <row r="7" spans="2:7" ht="18" customHeight="1">
      <c r="B7" s="186" t="s">
        <v>97</v>
      </c>
      <c r="C7" s="186"/>
      <c r="D7" s="186"/>
      <c r="E7" s="186"/>
      <c r="F7" s="186"/>
      <c r="G7" s="186"/>
    </row>
    <row r="9" spans="2:6" ht="18" customHeight="1" thickBot="1">
      <c r="B9" t="s">
        <v>5</v>
      </c>
      <c r="C9" s="1"/>
      <c r="D9" s="1"/>
      <c r="E9" s="1"/>
      <c r="F9" s="1"/>
    </row>
    <row r="10" spans="2:6" ht="18" customHeight="1">
      <c r="B10" s="2"/>
      <c r="C10" s="3" t="s">
        <v>1</v>
      </c>
      <c r="D10" s="4" t="s">
        <v>2</v>
      </c>
      <c r="E10" s="5" t="s">
        <v>6</v>
      </c>
      <c r="F10" s="6" t="s">
        <v>4</v>
      </c>
    </row>
    <row r="11" spans="2:6" ht="18" customHeight="1">
      <c r="B11" s="24" t="s">
        <v>5</v>
      </c>
      <c r="C11" s="25" t="s">
        <v>110</v>
      </c>
      <c r="D11" s="26" t="s">
        <v>111</v>
      </c>
      <c r="E11" s="27" t="s">
        <v>114</v>
      </c>
      <c r="F11" s="28" t="s">
        <v>120</v>
      </c>
    </row>
    <row r="12" spans="2:6" ht="18" customHeight="1">
      <c r="B12" s="8">
        <v>1</v>
      </c>
      <c r="C12" s="127" t="s">
        <v>112</v>
      </c>
      <c r="D12" s="131" t="s">
        <v>113</v>
      </c>
      <c r="E12" s="15" t="s">
        <v>114</v>
      </c>
      <c r="F12" s="17" t="s">
        <v>13</v>
      </c>
    </row>
    <row r="13" spans="2:6" ht="18" customHeight="1">
      <c r="B13" s="8">
        <v>2</v>
      </c>
      <c r="C13" s="13"/>
      <c r="D13" s="14"/>
      <c r="E13" s="15"/>
      <c r="F13" s="17"/>
    </row>
    <row r="14" spans="2:6" ht="18" customHeight="1">
      <c r="B14" s="8">
        <v>3</v>
      </c>
      <c r="C14" s="13"/>
      <c r="D14" s="14"/>
      <c r="E14" s="15"/>
      <c r="F14" s="17"/>
    </row>
    <row r="15" spans="2:6" ht="18" customHeight="1">
      <c r="B15" s="8">
        <v>4</v>
      </c>
      <c r="C15" s="127"/>
      <c r="D15" s="14"/>
      <c r="E15" s="15"/>
      <c r="F15" s="17"/>
    </row>
    <row r="18" ht="18" customHeight="1" thickBot="1">
      <c r="C18" t="s">
        <v>92</v>
      </c>
    </row>
    <row r="19" spans="3:4" ht="18" customHeight="1">
      <c r="C19" s="136" t="s">
        <v>26</v>
      </c>
      <c r="D19" s="137" t="s">
        <v>114</v>
      </c>
    </row>
    <row r="20" spans="3:4" ht="18" customHeight="1">
      <c r="C20" s="135" t="s">
        <v>28</v>
      </c>
      <c r="D20" s="132" t="s">
        <v>115</v>
      </c>
    </row>
    <row r="21" spans="3:4" ht="18" customHeight="1">
      <c r="C21" s="135" t="s">
        <v>27</v>
      </c>
      <c r="D21" s="132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C2:X44"/>
  <sheetViews>
    <sheetView zoomScalePageLayoutView="0" workbookViewId="0" topLeftCell="A10">
      <selection activeCell="N15" sqref="N15"/>
    </sheetView>
  </sheetViews>
  <sheetFormatPr defaultColWidth="9.00390625" defaultRowHeight="13.5"/>
  <cols>
    <col min="1" max="2" width="0.6171875" style="0" customWidth="1"/>
    <col min="3" max="3" width="5.25390625" style="0" customWidth="1"/>
    <col min="4" max="6" width="8.75390625" style="0" customWidth="1"/>
    <col min="7" max="7" width="3.50390625" style="0" customWidth="1"/>
    <col min="8" max="10" width="8.75390625" style="0" customWidth="1"/>
    <col min="11" max="11" width="3.50390625" style="0" customWidth="1"/>
    <col min="12" max="14" width="8.75390625" style="0" customWidth="1"/>
    <col min="15" max="15" width="3.50390625" style="0" customWidth="1"/>
    <col min="16" max="18" width="8.75390625" style="0" customWidth="1"/>
    <col min="19" max="19" width="3.50390625" style="0" customWidth="1"/>
    <col min="20" max="22" width="8.75390625" style="0" customWidth="1"/>
  </cols>
  <sheetData>
    <row r="2" spans="4:13" ht="18.75">
      <c r="D2" s="263" t="s">
        <v>12</v>
      </c>
      <c r="E2" s="263"/>
      <c r="F2" s="263"/>
      <c r="G2" s="263"/>
      <c r="H2" s="263"/>
      <c r="I2" s="263"/>
      <c r="J2" s="263"/>
      <c r="K2" s="263"/>
      <c r="L2" s="263"/>
      <c r="M2" s="263"/>
    </row>
    <row r="3" spans="4:9" ht="13.5">
      <c r="D3" s="264" t="s">
        <v>0</v>
      </c>
      <c r="E3" s="265"/>
      <c r="F3" s="265"/>
      <c r="G3" s="265">
        <f>+'入力シート'!D6</f>
        <v>0</v>
      </c>
      <c r="H3" s="265"/>
      <c r="I3" s="267"/>
    </row>
    <row r="5" spans="4:22" ht="13.5">
      <c r="D5" t="s">
        <v>84</v>
      </c>
      <c r="F5" t="s">
        <v>3</v>
      </c>
      <c r="H5" t="s">
        <v>85</v>
      </c>
      <c r="J5" t="s">
        <v>3</v>
      </c>
      <c r="L5" t="s">
        <v>86</v>
      </c>
      <c r="N5" t="s">
        <v>3</v>
      </c>
      <c r="P5" t="s">
        <v>87</v>
      </c>
      <c r="R5" t="s">
        <v>3</v>
      </c>
      <c r="T5" t="s">
        <v>88</v>
      </c>
      <c r="V5" t="s">
        <v>3</v>
      </c>
    </row>
    <row r="6" spans="3:22" ht="13.5">
      <c r="C6">
        <f>+COUNTIF($D$6:$D$21,D6)</f>
        <v>16</v>
      </c>
      <c r="D6">
        <f>+'女子個人戦'!H10</f>
        <v>0</v>
      </c>
      <c r="E6">
        <f>+'女子個人戦'!I10</f>
        <v>0</v>
      </c>
      <c r="F6">
        <f>+'女子個人戦'!J10</f>
        <v>0</v>
      </c>
      <c r="G6">
        <f aca="true" t="shared" si="0" ref="G6:G21">+COUNTIF($H$6:$H$21,H6)</f>
        <v>16</v>
      </c>
      <c r="H6">
        <f>+'女子個人戦'!M10</f>
        <v>0</v>
      </c>
      <c r="I6">
        <f>+'女子個人戦'!N10</f>
        <v>0</v>
      </c>
      <c r="J6">
        <f>+'女子個人戦'!O10</f>
        <v>0</v>
      </c>
      <c r="K6">
        <f>+COUNTIF($L$6:$L$10,L6)</f>
        <v>5</v>
      </c>
      <c r="L6">
        <f>+'男女年代別シングルス'!I9</f>
        <v>0</v>
      </c>
      <c r="M6">
        <f>+'男女年代別シングルス'!J9</f>
        <v>0</v>
      </c>
      <c r="N6">
        <f>+'男女年代別シングルス'!K9</f>
        <v>0</v>
      </c>
      <c r="O6">
        <f>+COUNTIF($P$6:$P$10,P6)</f>
        <v>5</v>
      </c>
      <c r="P6">
        <f>+'男女年代別シングルス'!I16</f>
        <v>0</v>
      </c>
      <c r="Q6">
        <f>+'男女年代別シングルス'!J16</f>
        <v>0</v>
      </c>
      <c r="R6">
        <f>+'男女年代別シングルス'!K16</f>
        <v>0</v>
      </c>
      <c r="S6">
        <f>+COUNTIF($T$6:$T$10,T6)</f>
        <v>5</v>
      </c>
      <c r="T6">
        <f>+'男女年代別シングルス'!I23</f>
        <v>0</v>
      </c>
      <c r="U6">
        <f>+'男女年代別シングルス'!J23</f>
        <v>0</v>
      </c>
      <c r="V6">
        <f>+'男女年代別シングルス'!K23</f>
        <v>0</v>
      </c>
    </row>
    <row r="7" spans="3:22" ht="13.5">
      <c r="C7">
        <f aca="true" t="shared" si="1" ref="C7:C21">+COUNTIF($D$6:$D$21,D7)</f>
        <v>16</v>
      </c>
      <c r="D7">
        <f>+'女子個人戦'!H11</f>
        <v>0</v>
      </c>
      <c r="E7">
        <f>+'女子個人戦'!I11</f>
        <v>0</v>
      </c>
      <c r="F7">
        <f>+'女子個人戦'!J11</f>
        <v>0</v>
      </c>
      <c r="G7">
        <f t="shared" si="0"/>
        <v>16</v>
      </c>
      <c r="H7">
        <f>+'女子個人戦'!M11</f>
        <v>0</v>
      </c>
      <c r="I7">
        <f>+'女子個人戦'!N11</f>
        <v>0</v>
      </c>
      <c r="J7">
        <f>+'女子個人戦'!O11</f>
        <v>0</v>
      </c>
      <c r="K7">
        <f>+COUNTIF($L$6:$L$10,L7)</f>
        <v>5</v>
      </c>
      <c r="L7">
        <f>+'男女年代別シングルス'!I10</f>
        <v>0</v>
      </c>
      <c r="M7">
        <f>+'男女年代別シングルス'!J10</f>
        <v>0</v>
      </c>
      <c r="N7">
        <f>+'男女年代別シングルス'!K10</f>
        <v>0</v>
      </c>
      <c r="O7">
        <f>+COUNTIF($P$6:$P$10,P7)</f>
        <v>5</v>
      </c>
      <c r="P7">
        <f>+'男女年代別シングルス'!I17</f>
        <v>0</v>
      </c>
      <c r="Q7">
        <f>+'男女年代別シングルス'!J17</f>
        <v>0</v>
      </c>
      <c r="R7">
        <f>+'男女年代別シングルス'!K17</f>
        <v>0</v>
      </c>
      <c r="S7">
        <f>+COUNTIF($T$6:$T$10,T7)</f>
        <v>5</v>
      </c>
      <c r="T7">
        <f>+'男女年代別シングルス'!I24</f>
        <v>0</v>
      </c>
      <c r="U7">
        <f>+'男女年代別シングルス'!J24</f>
        <v>0</v>
      </c>
      <c r="V7">
        <f>+'男女年代別シングルス'!K24</f>
        <v>0</v>
      </c>
    </row>
    <row r="8" spans="3:22" ht="13.5">
      <c r="C8">
        <f t="shared" si="1"/>
        <v>16</v>
      </c>
      <c r="D8">
        <f>+'女子個人戦'!H12</f>
        <v>0</v>
      </c>
      <c r="E8">
        <f>+'女子個人戦'!I12</f>
        <v>0</v>
      </c>
      <c r="F8">
        <f>+'女子個人戦'!J12</f>
        <v>0</v>
      </c>
      <c r="G8">
        <f t="shared" si="0"/>
        <v>16</v>
      </c>
      <c r="H8">
        <f>+'女子個人戦'!M12</f>
        <v>0</v>
      </c>
      <c r="I8">
        <f>+'女子個人戦'!N12</f>
        <v>0</v>
      </c>
      <c r="J8">
        <f>+'女子個人戦'!O12</f>
        <v>0</v>
      </c>
      <c r="K8">
        <f>+COUNTIF($L$6:$L$10,L8)</f>
        <v>5</v>
      </c>
      <c r="L8">
        <f>+'男女年代別シングルス'!I11</f>
        <v>0</v>
      </c>
      <c r="M8">
        <f>+'男女年代別シングルス'!J11</f>
        <v>0</v>
      </c>
      <c r="N8">
        <f>+'男女年代別シングルス'!K11</f>
        <v>0</v>
      </c>
      <c r="O8">
        <f>+COUNTIF($P$6:$P$10,P8)</f>
        <v>5</v>
      </c>
      <c r="P8">
        <f>+'男女年代別シングルス'!I18</f>
        <v>0</v>
      </c>
      <c r="Q8">
        <f>+'男女年代別シングルス'!J18</f>
        <v>0</v>
      </c>
      <c r="R8">
        <f>+'男女年代別シングルス'!K18</f>
        <v>0</v>
      </c>
      <c r="S8">
        <f>+COUNTIF($T$6:$T$10,T8)</f>
        <v>5</v>
      </c>
      <c r="T8">
        <f>+'男女年代別シングルス'!I25</f>
        <v>0</v>
      </c>
      <c r="U8">
        <f>+'男女年代別シングルス'!J25</f>
        <v>0</v>
      </c>
      <c r="V8">
        <f>+'男女年代別シングルス'!K25</f>
        <v>0</v>
      </c>
    </row>
    <row r="9" spans="3:22" ht="13.5">
      <c r="C9">
        <f t="shared" si="1"/>
        <v>16</v>
      </c>
      <c r="D9">
        <f>+'女子個人戦'!H13</f>
        <v>0</v>
      </c>
      <c r="E9">
        <f>+'女子個人戦'!I13</f>
        <v>0</v>
      </c>
      <c r="F9">
        <f>+'女子個人戦'!J13</f>
        <v>0</v>
      </c>
      <c r="G9">
        <f t="shared" si="0"/>
        <v>16</v>
      </c>
      <c r="H9">
        <f>+'女子個人戦'!M13</f>
        <v>0</v>
      </c>
      <c r="I9">
        <f>+'女子個人戦'!N13</f>
        <v>0</v>
      </c>
      <c r="J9">
        <f>+'女子個人戦'!O13</f>
        <v>0</v>
      </c>
      <c r="K9">
        <f>+COUNTIF($L$6:$L$10,L9)</f>
        <v>5</v>
      </c>
      <c r="L9">
        <f>+'男女年代別シングルス'!I12</f>
        <v>0</v>
      </c>
      <c r="M9">
        <f>+'男女年代別シングルス'!J12</f>
        <v>0</v>
      </c>
      <c r="N9">
        <f>+'男女年代別シングルス'!K12</f>
        <v>0</v>
      </c>
      <c r="O9">
        <f>+COUNTIF($P$6:$P$10,P9)</f>
        <v>5</v>
      </c>
      <c r="P9">
        <f>+'男女年代別シングルス'!I19</f>
        <v>0</v>
      </c>
      <c r="Q9">
        <f>+'男女年代別シングルス'!J19</f>
        <v>0</v>
      </c>
      <c r="R9">
        <f>+'男女年代別シングルス'!K19</f>
        <v>0</v>
      </c>
      <c r="S9">
        <f>+COUNTIF($T$6:$T$10,T9)</f>
        <v>5</v>
      </c>
      <c r="T9">
        <f>+'男女年代別シングルス'!I26</f>
        <v>0</v>
      </c>
      <c r="U9">
        <f>+'男女年代別シングルス'!J26</f>
        <v>0</v>
      </c>
      <c r="V9">
        <f>+'男女年代別シングルス'!K26</f>
        <v>0</v>
      </c>
    </row>
    <row r="10" spans="3:22" ht="13.5">
      <c r="C10">
        <f t="shared" si="1"/>
        <v>16</v>
      </c>
      <c r="D10">
        <f>+'女子個人戦'!H14</f>
        <v>0</v>
      </c>
      <c r="E10">
        <f>+'女子個人戦'!I14</f>
        <v>0</v>
      </c>
      <c r="F10">
        <f>+'女子個人戦'!J14</f>
        <v>0</v>
      </c>
      <c r="G10">
        <f t="shared" si="0"/>
        <v>16</v>
      </c>
      <c r="H10">
        <f>+'女子個人戦'!M14</f>
        <v>0</v>
      </c>
      <c r="I10">
        <f>+'女子個人戦'!N14</f>
        <v>0</v>
      </c>
      <c r="J10">
        <f>+'女子個人戦'!O14</f>
        <v>0</v>
      </c>
      <c r="K10">
        <f>+COUNTIF($L$6:$L$10,L10)</f>
        <v>5</v>
      </c>
      <c r="L10">
        <f>+'男女年代別シングルス'!I13</f>
        <v>0</v>
      </c>
      <c r="M10">
        <f>+'男女年代別シングルス'!J13</f>
        <v>0</v>
      </c>
      <c r="N10">
        <f>+'男女年代別シングルス'!K13</f>
        <v>0</v>
      </c>
      <c r="O10">
        <f>+COUNTIF($P$6:$P$10,P10)</f>
        <v>5</v>
      </c>
      <c r="P10">
        <f>+'男女年代別シングルス'!I20</f>
        <v>0</v>
      </c>
      <c r="Q10">
        <f>+'男女年代別シングルス'!J20</f>
        <v>0</v>
      </c>
      <c r="R10">
        <f>+'男女年代別シングルス'!K20</f>
        <v>0</v>
      </c>
      <c r="S10">
        <f>+COUNTIF($T$6:$T$10,T10)</f>
        <v>5</v>
      </c>
      <c r="T10">
        <f>+'男女年代別シングルス'!I27</f>
        <v>0</v>
      </c>
      <c r="U10">
        <f>+'男女年代別シングルス'!J27</f>
        <v>0</v>
      </c>
      <c r="V10">
        <f>+'男女年代別シングルス'!K27</f>
        <v>0</v>
      </c>
    </row>
    <row r="11" spans="3:10" ht="13.5">
      <c r="C11">
        <f t="shared" si="1"/>
        <v>16</v>
      </c>
      <c r="D11">
        <f>+'女子個人戦'!H15</f>
        <v>0</v>
      </c>
      <c r="E11">
        <f>+'女子個人戦'!I15</f>
        <v>0</v>
      </c>
      <c r="F11">
        <f>+'女子個人戦'!J15</f>
        <v>0</v>
      </c>
      <c r="G11">
        <f t="shared" si="0"/>
        <v>16</v>
      </c>
      <c r="H11">
        <f>+'女子個人戦'!M15</f>
        <v>0</v>
      </c>
      <c r="I11">
        <f>+'女子個人戦'!N15</f>
        <v>0</v>
      </c>
      <c r="J11">
        <f>+'女子個人戦'!O15</f>
        <v>0</v>
      </c>
    </row>
    <row r="12" spans="3:10" ht="13.5">
      <c r="C12">
        <f t="shared" si="1"/>
        <v>16</v>
      </c>
      <c r="D12">
        <f>+'女子個人戦'!H16</f>
        <v>0</v>
      </c>
      <c r="E12">
        <f>+'女子個人戦'!I16</f>
        <v>0</v>
      </c>
      <c r="F12">
        <f>+'女子個人戦'!J16</f>
        <v>0</v>
      </c>
      <c r="G12">
        <f>+COUNTIF($H$6:$H$21,H12)</f>
        <v>16</v>
      </c>
      <c r="H12">
        <f>+'女子個人戦'!M16</f>
        <v>0</v>
      </c>
      <c r="I12">
        <f>+'女子個人戦'!N16</f>
        <v>0</v>
      </c>
      <c r="J12">
        <f>+'女子個人戦'!O16</f>
        <v>0</v>
      </c>
    </row>
    <row r="13" spans="3:10" ht="13.5">
      <c r="C13">
        <f t="shared" si="1"/>
        <v>16</v>
      </c>
      <c r="D13">
        <f>+'女子個人戦'!H17</f>
        <v>0</v>
      </c>
      <c r="E13">
        <f>+'女子個人戦'!I17</f>
        <v>0</v>
      </c>
      <c r="F13">
        <f>+'女子個人戦'!J17</f>
        <v>0</v>
      </c>
      <c r="G13">
        <f t="shared" si="0"/>
        <v>16</v>
      </c>
      <c r="H13">
        <f>+'女子個人戦'!M17</f>
        <v>0</v>
      </c>
      <c r="I13">
        <f>+'女子個人戦'!N17</f>
        <v>0</v>
      </c>
      <c r="J13">
        <f>+'女子個人戦'!O17</f>
        <v>0</v>
      </c>
    </row>
    <row r="14" spans="3:10" ht="13.5">
      <c r="C14">
        <f t="shared" si="1"/>
        <v>16</v>
      </c>
      <c r="D14">
        <f>+'女子個人戦'!H18</f>
        <v>0</v>
      </c>
      <c r="E14">
        <f>+'女子個人戦'!I18</f>
        <v>0</v>
      </c>
      <c r="F14">
        <f>+'女子個人戦'!J18</f>
        <v>0</v>
      </c>
      <c r="G14">
        <f t="shared" si="0"/>
        <v>16</v>
      </c>
      <c r="H14">
        <f>+'女子個人戦'!M18</f>
        <v>0</v>
      </c>
      <c r="I14">
        <f>+'女子個人戦'!N18</f>
        <v>0</v>
      </c>
      <c r="J14">
        <f>+'女子個人戦'!O18</f>
        <v>0</v>
      </c>
    </row>
    <row r="15" spans="3:10" ht="13.5">
      <c r="C15">
        <f t="shared" si="1"/>
        <v>16</v>
      </c>
      <c r="D15">
        <f>+'女子個人戦'!H19</f>
        <v>0</v>
      </c>
      <c r="E15">
        <f>+'女子個人戦'!I19</f>
        <v>0</v>
      </c>
      <c r="F15">
        <f>+'女子個人戦'!J19</f>
        <v>0</v>
      </c>
      <c r="G15">
        <f t="shared" si="0"/>
        <v>16</v>
      </c>
      <c r="H15">
        <f>+'女子個人戦'!M19</f>
        <v>0</v>
      </c>
      <c r="I15">
        <f>+'女子個人戦'!N19</f>
        <v>0</v>
      </c>
      <c r="J15">
        <f>+'女子個人戦'!O19</f>
        <v>0</v>
      </c>
    </row>
    <row r="16" spans="3:10" ht="13.5">
      <c r="C16">
        <f t="shared" si="1"/>
        <v>16</v>
      </c>
      <c r="D16">
        <f>+'女子個人戦'!H20</f>
        <v>0</v>
      </c>
      <c r="E16">
        <f>+'女子個人戦'!I20</f>
        <v>0</v>
      </c>
      <c r="F16">
        <f>+'女子個人戦'!J20</f>
        <v>0</v>
      </c>
      <c r="G16">
        <f t="shared" si="0"/>
        <v>16</v>
      </c>
      <c r="H16">
        <f>+'女子個人戦'!M20</f>
        <v>0</v>
      </c>
      <c r="I16">
        <f>+'女子個人戦'!N20</f>
        <v>0</v>
      </c>
      <c r="J16">
        <f>+'女子個人戦'!O20</f>
        <v>0</v>
      </c>
    </row>
    <row r="17" spans="3:10" ht="13.5">
      <c r="C17">
        <f t="shared" si="1"/>
        <v>16</v>
      </c>
      <c r="D17">
        <f>+'女子個人戦'!H21</f>
        <v>0</v>
      </c>
      <c r="E17">
        <f>+'女子個人戦'!I21</f>
        <v>0</v>
      </c>
      <c r="F17">
        <f>+'女子個人戦'!J21</f>
        <v>0</v>
      </c>
      <c r="G17">
        <f t="shared" si="0"/>
        <v>16</v>
      </c>
      <c r="H17">
        <f>+'女子個人戦'!M21</f>
        <v>0</v>
      </c>
      <c r="I17">
        <f>+'女子個人戦'!N21</f>
        <v>0</v>
      </c>
      <c r="J17">
        <f>+'女子個人戦'!O21</f>
        <v>0</v>
      </c>
    </row>
    <row r="18" spans="3:10" ht="13.5">
      <c r="C18">
        <f t="shared" si="1"/>
        <v>16</v>
      </c>
      <c r="D18">
        <f>+'女子個人戦'!H22</f>
        <v>0</v>
      </c>
      <c r="E18">
        <f>+'女子個人戦'!I22</f>
        <v>0</v>
      </c>
      <c r="F18">
        <f>+'女子個人戦'!J22</f>
        <v>0</v>
      </c>
      <c r="G18">
        <f t="shared" si="0"/>
        <v>16</v>
      </c>
      <c r="H18">
        <f>+'女子個人戦'!M22</f>
        <v>0</v>
      </c>
      <c r="I18">
        <f>+'女子個人戦'!N22</f>
        <v>0</v>
      </c>
      <c r="J18">
        <f>+'女子個人戦'!O22</f>
        <v>0</v>
      </c>
    </row>
    <row r="19" spans="3:10" ht="13.5">
      <c r="C19">
        <f t="shared" si="1"/>
        <v>16</v>
      </c>
      <c r="D19">
        <f>+'女子個人戦'!H23</f>
        <v>0</v>
      </c>
      <c r="E19">
        <f>+'女子個人戦'!I23</f>
        <v>0</v>
      </c>
      <c r="F19">
        <f>+'女子個人戦'!J23</f>
        <v>0</v>
      </c>
      <c r="G19">
        <f t="shared" si="0"/>
        <v>16</v>
      </c>
      <c r="H19">
        <f>+'女子個人戦'!M23</f>
        <v>0</v>
      </c>
      <c r="I19">
        <f>+'女子個人戦'!N23</f>
        <v>0</v>
      </c>
      <c r="J19">
        <f>+'女子個人戦'!O23</f>
        <v>0</v>
      </c>
    </row>
    <row r="20" spans="3:10" ht="13.5">
      <c r="C20">
        <f t="shared" si="1"/>
        <v>16</v>
      </c>
      <c r="D20">
        <f>+'女子個人戦'!H24</f>
        <v>0</v>
      </c>
      <c r="E20">
        <f>+'女子個人戦'!I24</f>
        <v>0</v>
      </c>
      <c r="F20">
        <f>+'女子個人戦'!J24</f>
        <v>0</v>
      </c>
      <c r="G20">
        <f t="shared" si="0"/>
        <v>16</v>
      </c>
      <c r="H20">
        <f>+'女子個人戦'!M24</f>
        <v>0</v>
      </c>
      <c r="I20">
        <f>+'女子個人戦'!N24</f>
        <v>0</v>
      </c>
      <c r="J20">
        <f>+'女子個人戦'!O24</f>
        <v>0</v>
      </c>
    </row>
    <row r="21" spans="3:10" ht="13.5">
      <c r="C21">
        <f t="shared" si="1"/>
        <v>16</v>
      </c>
      <c r="D21">
        <f>+'女子個人戦'!H25</f>
        <v>0</v>
      </c>
      <c r="E21">
        <f>+'女子個人戦'!I25</f>
        <v>0</v>
      </c>
      <c r="F21">
        <f>+'女子個人戦'!J25</f>
        <v>0</v>
      </c>
      <c r="G21">
        <f t="shared" si="0"/>
        <v>16</v>
      </c>
      <c r="H21">
        <f>+'女子個人戦'!M25</f>
        <v>0</v>
      </c>
      <c r="I21">
        <f>+'女子個人戦'!N25</f>
        <v>0</v>
      </c>
      <c r="J21">
        <f>+'女子個人戦'!O25</f>
        <v>0</v>
      </c>
    </row>
    <row r="22" ht="13.5">
      <c r="C22" s="49"/>
    </row>
    <row r="24" spans="4:22" ht="13.5">
      <c r="D24" t="s">
        <v>84</v>
      </c>
      <c r="E24" s="114"/>
      <c r="F24" s="182" t="s">
        <v>108</v>
      </c>
      <c r="H24" t="s">
        <v>85</v>
      </c>
      <c r="J24" s="182" t="s">
        <v>108</v>
      </c>
      <c r="L24" t="s">
        <v>86</v>
      </c>
      <c r="N24" s="182" t="s">
        <v>108</v>
      </c>
      <c r="P24" t="s">
        <v>87</v>
      </c>
      <c r="R24" s="182" t="s">
        <v>108</v>
      </c>
      <c r="T24" t="s">
        <v>88</v>
      </c>
      <c r="V24" s="182" t="s">
        <v>108</v>
      </c>
    </row>
    <row r="25" spans="3:22" ht="13.5">
      <c r="C25">
        <v>1</v>
      </c>
      <c r="D25" s="116">
        <v>0</v>
      </c>
      <c r="E25" s="117">
        <v>0</v>
      </c>
      <c r="F25" s="181">
        <f>IF(E25=0,"",+COUNTIF(E$25:E$40,E25))</f>
      </c>
      <c r="G25">
        <v>1</v>
      </c>
      <c r="H25" s="116">
        <v>0</v>
      </c>
      <c r="I25" s="117">
        <v>0</v>
      </c>
      <c r="J25" s="181">
        <f aca="true" t="shared" si="2" ref="J25:J31">IF(I25=0,"",+COUNTIF(I$25:I$40,I25))</f>
      </c>
      <c r="K25">
        <v>1</v>
      </c>
      <c r="L25" s="116">
        <v>0</v>
      </c>
      <c r="M25" s="117">
        <v>0</v>
      </c>
      <c r="N25" s="181">
        <f>IF(M25=0,"",+COUNTIF(M$25:M$40,M25))</f>
      </c>
      <c r="O25">
        <v>1</v>
      </c>
      <c r="P25" s="116">
        <v>0</v>
      </c>
      <c r="Q25" s="117">
        <v>0</v>
      </c>
      <c r="R25" s="181">
        <f>IF(Q25=0,"",+COUNTIF(Q$25:Q$40,Q25))</f>
      </c>
      <c r="S25">
        <v>1</v>
      </c>
      <c r="T25" s="116">
        <v>0</v>
      </c>
      <c r="U25" s="117">
        <v>0</v>
      </c>
      <c r="V25" s="181">
        <f>IF(U25=0,"",+COUNTIF(U$25:U$40,U25))</f>
      </c>
    </row>
    <row r="26" spans="3:22" ht="13.5">
      <c r="C26">
        <v>2</v>
      </c>
      <c r="D26" s="37">
        <v>0</v>
      </c>
      <c r="E26" s="118">
        <v>0</v>
      </c>
      <c r="F26" s="181">
        <f aca="true" t="shared" si="3" ref="F26:F40">IF(E26=0,"",+COUNTIF(E$25:E$40,E26))</f>
      </c>
      <c r="G26">
        <v>2</v>
      </c>
      <c r="H26" s="37">
        <v>0</v>
      </c>
      <c r="I26" s="118">
        <v>0</v>
      </c>
      <c r="J26" s="181">
        <f t="shared" si="2"/>
      </c>
      <c r="K26">
        <v>2</v>
      </c>
      <c r="L26" s="37">
        <v>0</v>
      </c>
      <c r="M26" s="118">
        <v>0</v>
      </c>
      <c r="N26" s="181">
        <f>IF(M26=0,"",+COUNTIF(M$25:M$40,M26))</f>
      </c>
      <c r="O26">
        <v>2</v>
      </c>
      <c r="P26" s="37">
        <v>0</v>
      </c>
      <c r="Q26" s="118">
        <v>0</v>
      </c>
      <c r="R26" s="181">
        <f>IF(Q26=0,"",+COUNTIF(Q$25:Q$40,Q26))</f>
      </c>
      <c r="S26">
        <v>2</v>
      </c>
      <c r="T26" s="37">
        <v>0</v>
      </c>
      <c r="U26" s="118">
        <v>0</v>
      </c>
      <c r="V26" s="181">
        <f>IF(U26=0,"",+COUNTIF(U$25:U$40,U26))</f>
      </c>
    </row>
    <row r="27" spans="3:22" ht="13.5">
      <c r="C27">
        <v>3</v>
      </c>
      <c r="D27" s="37">
        <v>0</v>
      </c>
      <c r="E27" s="118">
        <v>0</v>
      </c>
      <c r="F27" s="181">
        <f t="shared" si="3"/>
      </c>
      <c r="G27">
        <v>3</v>
      </c>
      <c r="H27" s="37">
        <v>0</v>
      </c>
      <c r="I27" s="118">
        <v>0</v>
      </c>
      <c r="J27" s="181">
        <f t="shared" si="2"/>
      </c>
      <c r="K27">
        <v>3</v>
      </c>
      <c r="L27" s="37">
        <v>0</v>
      </c>
      <c r="M27" s="118">
        <v>0</v>
      </c>
      <c r="N27" s="181">
        <f>IF(M27=0,"",+COUNTIF(M$25:M$40,M27))</f>
      </c>
      <c r="O27">
        <v>3</v>
      </c>
      <c r="P27" s="37">
        <v>0</v>
      </c>
      <c r="Q27" s="118">
        <v>0</v>
      </c>
      <c r="R27" s="181">
        <f>IF(Q27=0,"",+COUNTIF(Q$25:Q$40,Q27))</f>
      </c>
      <c r="S27">
        <v>3</v>
      </c>
      <c r="T27" s="37">
        <v>0</v>
      </c>
      <c r="U27" s="118">
        <v>0</v>
      </c>
      <c r="V27" s="181">
        <f>IF(U27=0,"",+COUNTIF(U$25:U$40,U27))</f>
      </c>
    </row>
    <row r="28" spans="3:22" ht="13.5">
      <c r="C28">
        <v>4</v>
      </c>
      <c r="D28" s="37">
        <v>0</v>
      </c>
      <c r="E28" s="118">
        <v>0</v>
      </c>
      <c r="F28" s="181">
        <f t="shared" si="3"/>
      </c>
      <c r="G28">
        <v>4</v>
      </c>
      <c r="H28" s="37">
        <v>0</v>
      </c>
      <c r="I28" s="118">
        <v>0</v>
      </c>
      <c r="J28" s="181">
        <f t="shared" si="2"/>
      </c>
      <c r="K28">
        <v>4</v>
      </c>
      <c r="L28" s="37">
        <v>0</v>
      </c>
      <c r="M28" s="118">
        <v>0</v>
      </c>
      <c r="N28" s="181">
        <f>IF(M28=0,"",+COUNTIF(M$25:M$40,M28))</f>
      </c>
      <c r="O28">
        <v>4</v>
      </c>
      <c r="P28" s="37">
        <v>0</v>
      </c>
      <c r="Q28" s="118">
        <v>0</v>
      </c>
      <c r="R28" s="181">
        <f>IF(Q28=0,"",+COUNTIF(Q$25:Q$40,Q28))</f>
      </c>
      <c r="S28">
        <v>4</v>
      </c>
      <c r="T28" s="37">
        <v>0</v>
      </c>
      <c r="U28" s="118">
        <v>0</v>
      </c>
      <c r="V28" s="181">
        <f>IF(U28=0,"",+COUNTIF(U$25:U$40,U28))</f>
      </c>
    </row>
    <row r="29" spans="3:22" ht="13.5">
      <c r="C29">
        <v>5</v>
      </c>
      <c r="D29" s="37">
        <v>0</v>
      </c>
      <c r="E29" s="118">
        <v>0</v>
      </c>
      <c r="F29" s="181">
        <f t="shared" si="3"/>
      </c>
      <c r="G29">
        <v>5</v>
      </c>
      <c r="H29" s="37">
        <v>0</v>
      </c>
      <c r="I29" s="118">
        <v>0</v>
      </c>
      <c r="J29" s="181">
        <f t="shared" si="2"/>
      </c>
      <c r="K29">
        <v>5</v>
      </c>
      <c r="L29" s="119">
        <v>0</v>
      </c>
      <c r="M29" s="120">
        <v>0</v>
      </c>
      <c r="N29" s="181">
        <f>IF(M29=0,"",+COUNTIF(M$25:M$40,M29))</f>
      </c>
      <c r="O29">
        <v>5</v>
      </c>
      <c r="P29" s="119">
        <v>0</v>
      </c>
      <c r="Q29" s="120">
        <v>0</v>
      </c>
      <c r="R29" s="181">
        <f>IF(Q29=0,"",+COUNTIF(Q$25:Q$40,Q29))</f>
      </c>
      <c r="S29">
        <v>5</v>
      </c>
      <c r="T29" s="119">
        <v>0</v>
      </c>
      <c r="U29" s="120">
        <v>0</v>
      </c>
      <c r="V29" s="181">
        <f>IF(U29=0,"",+COUNTIF(U$25:U$40,U29))</f>
      </c>
    </row>
    <row r="30" spans="3:24" ht="13.5">
      <c r="C30">
        <v>6</v>
      </c>
      <c r="D30" s="37">
        <v>0</v>
      </c>
      <c r="E30" s="118">
        <v>0</v>
      </c>
      <c r="F30" s="181">
        <f t="shared" si="3"/>
      </c>
      <c r="G30">
        <v>6</v>
      </c>
      <c r="H30" s="37">
        <v>0</v>
      </c>
      <c r="I30" s="118">
        <v>0</v>
      </c>
      <c r="J30" s="181">
        <f t="shared" si="2"/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</row>
    <row r="31" spans="3:24" ht="13.5">
      <c r="C31">
        <v>7</v>
      </c>
      <c r="D31" s="37">
        <v>0</v>
      </c>
      <c r="E31" s="118">
        <v>0</v>
      </c>
      <c r="F31" s="181">
        <f t="shared" si="3"/>
      </c>
      <c r="G31">
        <v>7</v>
      </c>
      <c r="H31" s="37">
        <v>0</v>
      </c>
      <c r="I31" s="118">
        <v>0</v>
      </c>
      <c r="J31" s="181">
        <f t="shared" si="2"/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</row>
    <row r="32" spans="3:24" ht="13.5">
      <c r="C32">
        <v>8</v>
      </c>
      <c r="D32" s="37">
        <v>0</v>
      </c>
      <c r="E32" s="118">
        <v>0</v>
      </c>
      <c r="F32" s="181">
        <f t="shared" si="3"/>
      </c>
      <c r="G32">
        <v>8</v>
      </c>
      <c r="H32" s="37">
        <v>0</v>
      </c>
      <c r="I32" s="118">
        <v>0</v>
      </c>
      <c r="J32" s="181">
        <f aca="true" t="shared" si="4" ref="J32:J40">IF(I32=0,"",+COUNTIF(I$25:I$40,I32))</f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</row>
    <row r="33" spans="3:24" ht="13.5">
      <c r="C33">
        <v>9</v>
      </c>
      <c r="D33" s="37">
        <v>0</v>
      </c>
      <c r="E33" s="118">
        <v>0</v>
      </c>
      <c r="F33" s="181">
        <f t="shared" si="3"/>
      </c>
      <c r="G33">
        <v>9</v>
      </c>
      <c r="H33" s="37">
        <v>0</v>
      </c>
      <c r="I33" s="118">
        <v>0</v>
      </c>
      <c r="J33" s="181">
        <f t="shared" si="4"/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</row>
    <row r="34" spans="3:24" ht="13.5">
      <c r="C34">
        <v>10</v>
      </c>
      <c r="D34" s="37">
        <v>0</v>
      </c>
      <c r="E34" s="118">
        <v>0</v>
      </c>
      <c r="F34" s="181">
        <f t="shared" si="3"/>
      </c>
      <c r="G34">
        <v>10</v>
      </c>
      <c r="H34" s="37">
        <v>0</v>
      </c>
      <c r="I34" s="118">
        <v>0</v>
      </c>
      <c r="J34" s="181">
        <f t="shared" si="4"/>
      </c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</row>
    <row r="35" spans="3:24" ht="13.5">
      <c r="C35">
        <v>11</v>
      </c>
      <c r="D35" s="37">
        <v>0</v>
      </c>
      <c r="E35" s="118">
        <v>0</v>
      </c>
      <c r="F35" s="181">
        <f t="shared" si="3"/>
      </c>
      <c r="G35">
        <v>11</v>
      </c>
      <c r="H35" s="37">
        <v>0</v>
      </c>
      <c r="I35" s="118">
        <v>0</v>
      </c>
      <c r="J35" s="181">
        <f t="shared" si="4"/>
      </c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</row>
    <row r="36" spans="3:24" ht="13.5">
      <c r="C36">
        <v>12</v>
      </c>
      <c r="D36" s="37">
        <v>0</v>
      </c>
      <c r="E36" s="118">
        <v>0</v>
      </c>
      <c r="F36" s="181">
        <f t="shared" si="3"/>
      </c>
      <c r="G36">
        <v>12</v>
      </c>
      <c r="H36" s="37">
        <v>0</v>
      </c>
      <c r="I36" s="118">
        <v>0</v>
      </c>
      <c r="J36" s="181">
        <f t="shared" si="4"/>
      </c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</row>
    <row r="37" spans="3:24" ht="13.5">
      <c r="C37">
        <v>13</v>
      </c>
      <c r="D37" s="37">
        <v>0</v>
      </c>
      <c r="E37" s="118">
        <v>0</v>
      </c>
      <c r="F37" s="181">
        <f t="shared" si="3"/>
      </c>
      <c r="G37">
        <v>13</v>
      </c>
      <c r="H37" s="37">
        <v>0</v>
      </c>
      <c r="I37" s="118">
        <v>0</v>
      </c>
      <c r="J37" s="181">
        <f t="shared" si="4"/>
      </c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3:24" ht="13.5">
      <c r="C38">
        <v>14</v>
      </c>
      <c r="D38" s="37">
        <v>0</v>
      </c>
      <c r="E38" s="118">
        <v>0</v>
      </c>
      <c r="F38" s="181">
        <f t="shared" si="3"/>
      </c>
      <c r="G38">
        <v>14</v>
      </c>
      <c r="H38" s="37">
        <v>0</v>
      </c>
      <c r="I38" s="118">
        <v>0</v>
      </c>
      <c r="J38" s="181">
        <f t="shared" si="4"/>
      </c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</row>
    <row r="39" spans="3:24" ht="13.5">
      <c r="C39">
        <v>15</v>
      </c>
      <c r="D39" s="37">
        <v>0</v>
      </c>
      <c r="E39" s="118">
        <v>0</v>
      </c>
      <c r="F39" s="181">
        <f t="shared" si="3"/>
      </c>
      <c r="G39">
        <v>15</v>
      </c>
      <c r="H39" s="37">
        <v>0</v>
      </c>
      <c r="I39" s="118">
        <v>0</v>
      </c>
      <c r="J39" s="181">
        <f t="shared" si="4"/>
      </c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</row>
    <row r="40" spans="3:24" ht="13.5">
      <c r="C40">
        <v>16</v>
      </c>
      <c r="D40" s="119">
        <v>0</v>
      </c>
      <c r="E40" s="120">
        <v>0</v>
      </c>
      <c r="F40" s="181">
        <f t="shared" si="3"/>
      </c>
      <c r="G40">
        <v>16</v>
      </c>
      <c r="H40" s="119">
        <v>0</v>
      </c>
      <c r="I40" s="120">
        <v>0</v>
      </c>
      <c r="J40" s="181">
        <f t="shared" si="4"/>
      </c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</row>
    <row r="41" spans="11:24" ht="13.5"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</row>
    <row r="42" spans="11:24" ht="13.5"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</row>
    <row r="43" spans="11:24" ht="13.5"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</row>
    <row r="44" spans="11:24" ht="13.5"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</row>
  </sheetData>
  <sheetProtection/>
  <mergeCells count="3">
    <mergeCell ref="D2:M2"/>
    <mergeCell ref="D3:F3"/>
    <mergeCell ref="G3:I3"/>
  </mergeCells>
  <conditionalFormatting sqref="C6:C21 G6:G21 O6:O10 S6:S10 K6:K10">
    <cfRule type="cellIs" priority="1" dxfId="2" operator="notEqual" stopIfTrue="1">
      <formula>1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B2:R21"/>
  <sheetViews>
    <sheetView zoomScalePageLayoutView="0" workbookViewId="0" topLeftCell="A1">
      <selection activeCell="Q3" sqref="Q3"/>
    </sheetView>
  </sheetViews>
  <sheetFormatPr defaultColWidth="9.00390625" defaultRowHeight="13.5"/>
  <cols>
    <col min="1" max="1" width="2.50390625" style="0" customWidth="1"/>
    <col min="2" max="2" width="19.00390625" style="0" customWidth="1"/>
    <col min="3" max="18" width="7.375" style="0" customWidth="1"/>
    <col min="19" max="19" width="12.25390625" style="0" customWidth="1"/>
  </cols>
  <sheetData>
    <row r="2" spans="2:11" ht="18.75">
      <c r="B2" s="263" t="s">
        <v>12</v>
      </c>
      <c r="C2" s="263"/>
      <c r="D2" s="263"/>
      <c r="E2" s="263"/>
      <c r="F2" s="263"/>
      <c r="G2" s="263"/>
      <c r="H2" s="263"/>
      <c r="I2" s="263"/>
      <c r="J2" s="263"/>
      <c r="K2" s="263"/>
    </row>
    <row r="7" spans="2:18" ht="13.5">
      <c r="B7" s="115" t="s">
        <v>0</v>
      </c>
      <c r="C7" s="33" t="s">
        <v>60</v>
      </c>
      <c r="D7" s="33" t="s">
        <v>61</v>
      </c>
      <c r="E7" s="33" t="s">
        <v>62</v>
      </c>
      <c r="F7" s="33" t="s">
        <v>63</v>
      </c>
      <c r="G7" s="33" t="s">
        <v>65</v>
      </c>
      <c r="H7" s="33" t="s">
        <v>64</v>
      </c>
      <c r="I7" s="33" t="s">
        <v>66</v>
      </c>
      <c r="J7" s="33" t="s">
        <v>67</v>
      </c>
      <c r="K7" s="33" t="s">
        <v>68</v>
      </c>
      <c r="L7" s="33" t="s">
        <v>69</v>
      </c>
      <c r="M7" s="33" t="s">
        <v>70</v>
      </c>
      <c r="N7" s="33" t="s">
        <v>71</v>
      </c>
      <c r="O7" s="33" t="s">
        <v>72</v>
      </c>
      <c r="P7" s="33" t="s">
        <v>73</v>
      </c>
      <c r="Q7" s="33" t="s">
        <v>74</v>
      </c>
      <c r="R7" s="33" t="s">
        <v>75</v>
      </c>
    </row>
    <row r="8" spans="2:18" ht="13.5">
      <c r="B8" s="115">
        <f>+'入力シート'!D6</f>
        <v>0</v>
      </c>
      <c r="C8" s="33">
        <f>+COUNTA('男子団体戦'!C7,'男子団体戦'!F7,'男子団体戦'!I7)</f>
        <v>0</v>
      </c>
      <c r="D8" s="33">
        <f>+COUNTA('男子団体戦'!C16,'男子団体戦'!F16,'男子団体戦'!I16)</f>
        <v>0</v>
      </c>
      <c r="E8" s="33">
        <f>+COUNTA('女子団体戦'!C7,'女子団体戦'!F7,'女子団体戦'!I7)</f>
        <v>0</v>
      </c>
      <c r="F8" s="33">
        <f>+COUNTA('女子団体戦'!C16,'女子団体戦'!F16,'女子団体戦'!I16)</f>
        <v>0</v>
      </c>
      <c r="G8" s="33">
        <f>+COUNTA('男子個人戦'!C10,'男子個人戦'!C12,'男子個人戦'!C14,'男子個人戦'!C16,'男子個人戦'!C18,'男子個人戦'!C20,'男子個人戦'!C22,'男子個人戦'!C24)</f>
        <v>0</v>
      </c>
      <c r="H8" s="33">
        <f>+COUNTA('女子個人戦'!C10,'女子個人戦'!C12,'女子個人戦'!C14,'女子個人戦'!C16,'女子個人戦'!C18,'女子個人戦'!C20,'女子個人戦'!C22,'女子個人戦'!C24)</f>
        <v>0</v>
      </c>
      <c r="I8" s="33">
        <f>+COUNTA('男子個人戦'!H10:H25)</f>
        <v>0</v>
      </c>
      <c r="J8" s="33">
        <f>+COUNTA('男子個人戦'!M10:M25)</f>
        <v>0</v>
      </c>
      <c r="K8" s="33">
        <f>+COUNTA('男女年代別シングルス'!C9:C13)</f>
        <v>0</v>
      </c>
      <c r="L8" s="33">
        <f>+COUNTA('男女年代別シングルス'!C16:C20)</f>
        <v>0</v>
      </c>
      <c r="M8" s="33">
        <f>+COUNTA('男女年代別シングルス'!C23:C27)</f>
        <v>0</v>
      </c>
      <c r="N8" s="33">
        <f>+COUNTA('女子個人戦'!H10:H25)</f>
        <v>0</v>
      </c>
      <c r="O8" s="33">
        <f>+COUNTA('女子個人戦'!M10:M25)</f>
        <v>0</v>
      </c>
      <c r="P8" s="33">
        <f>+COUNTA('男女年代別シングルス'!I9:I13)</f>
        <v>0</v>
      </c>
      <c r="Q8" s="33">
        <f>+COUNTA('男女年代別シングルス'!I16:I20)</f>
        <v>0</v>
      </c>
      <c r="R8" s="33">
        <f>+COUNTA('男女年代別シングルス'!I23:I27)</f>
        <v>0</v>
      </c>
    </row>
    <row r="12" spans="2:18" ht="13.5">
      <c r="B12" s="115" t="s">
        <v>0</v>
      </c>
      <c r="C12" s="33" t="s">
        <v>60</v>
      </c>
      <c r="D12" s="33" t="s">
        <v>61</v>
      </c>
      <c r="E12" s="33" t="s">
        <v>62</v>
      </c>
      <c r="F12" s="33" t="s">
        <v>63</v>
      </c>
      <c r="G12" s="33" t="s">
        <v>65</v>
      </c>
      <c r="H12" s="33" t="s">
        <v>64</v>
      </c>
      <c r="I12" s="33" t="s">
        <v>66</v>
      </c>
      <c r="J12" s="33" t="s">
        <v>67</v>
      </c>
      <c r="K12" s="33" t="s">
        <v>68</v>
      </c>
      <c r="L12" s="33" t="s">
        <v>69</v>
      </c>
      <c r="M12" s="33" t="s">
        <v>70</v>
      </c>
      <c r="N12" s="33" t="s">
        <v>71</v>
      </c>
      <c r="O12" s="33" t="s">
        <v>72</v>
      </c>
      <c r="P12" s="33" t="s">
        <v>73</v>
      </c>
      <c r="Q12" s="33" t="s">
        <v>74</v>
      </c>
      <c r="R12" s="33" t="s">
        <v>75</v>
      </c>
    </row>
    <row r="13" spans="2:18" ht="13.5">
      <c r="B13" s="115"/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</row>
    <row r="20" spans="2:18" ht="13.5">
      <c r="B20" s="115" t="s">
        <v>0</v>
      </c>
      <c r="C20" s="33" t="s">
        <v>60</v>
      </c>
      <c r="D20" s="33" t="s">
        <v>61</v>
      </c>
      <c r="E20" s="33" t="s">
        <v>62</v>
      </c>
      <c r="F20" s="33" t="s">
        <v>63</v>
      </c>
      <c r="G20" s="33" t="s">
        <v>65</v>
      </c>
      <c r="H20" s="33" t="s">
        <v>64</v>
      </c>
      <c r="I20" s="33" t="s">
        <v>66</v>
      </c>
      <c r="J20" s="33" t="s">
        <v>67</v>
      </c>
      <c r="K20" s="33" t="s">
        <v>68</v>
      </c>
      <c r="L20" s="33" t="s">
        <v>69</v>
      </c>
      <c r="M20" s="33" t="s">
        <v>70</v>
      </c>
      <c r="N20" s="33" t="s">
        <v>71</v>
      </c>
      <c r="O20" s="33" t="s">
        <v>72</v>
      </c>
      <c r="P20" s="33" t="s">
        <v>73</v>
      </c>
      <c r="Q20" s="33" t="s">
        <v>74</v>
      </c>
      <c r="R20" s="33" t="s">
        <v>75</v>
      </c>
    </row>
    <row r="21" spans="2:18" ht="13.5">
      <c r="B21" s="115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28"/>
      <c r="Q21" s="33"/>
      <c r="R21" s="33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2:R40"/>
  <sheetViews>
    <sheetView tabSelected="1" zoomScalePageLayoutView="0" workbookViewId="0" topLeftCell="A10">
      <selection activeCell="B3" sqref="B3"/>
    </sheetView>
  </sheetViews>
  <sheetFormatPr defaultColWidth="9.00390625" defaultRowHeight="18" customHeight="1"/>
  <cols>
    <col min="1" max="1" width="3.00390625" style="0" customWidth="1"/>
    <col min="2" max="2" width="4.625" style="0" customWidth="1"/>
    <col min="3" max="3" width="22.625" style="0" customWidth="1"/>
    <col min="4" max="4" width="5.50390625" style="0" customWidth="1"/>
    <col min="5" max="5" width="6.50390625" style="0" customWidth="1"/>
    <col min="6" max="6" width="4.75390625" style="0" customWidth="1"/>
    <col min="7" max="7" width="5.50390625" style="0" customWidth="1"/>
    <col min="8" max="8" width="4.75390625" style="0" customWidth="1"/>
    <col min="9" max="9" width="5.50390625" style="0" customWidth="1"/>
    <col min="10" max="10" width="6.50390625" style="0" customWidth="1"/>
    <col min="11" max="11" width="11.25390625" style="0" customWidth="1"/>
    <col min="12" max="12" width="4.625" style="0" customWidth="1"/>
    <col min="13" max="13" width="3.00390625" style="0" customWidth="1"/>
  </cols>
  <sheetData>
    <row r="2" spans="2:12" ht="25.5" customHeight="1">
      <c r="B2" s="187" t="s">
        <v>117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3:12" ht="18" customHeight="1">
      <c r="C3" s="1"/>
      <c r="D3" s="1"/>
      <c r="E3" s="1"/>
      <c r="F3" s="1"/>
      <c r="G3" s="1"/>
      <c r="H3" s="1"/>
      <c r="I3" s="1"/>
      <c r="J3" s="1"/>
      <c r="K3" s="1"/>
      <c r="L3" s="171" t="s">
        <v>104</v>
      </c>
    </row>
    <row r="4" spans="3:12" ht="5.25" customHeight="1" thickBot="1">
      <c r="C4" s="1"/>
      <c r="D4" s="1"/>
      <c r="E4" s="1"/>
      <c r="F4" s="1"/>
      <c r="G4" s="1"/>
      <c r="H4" s="1"/>
      <c r="I4" s="1"/>
      <c r="J4" s="1"/>
      <c r="K4" s="1"/>
      <c r="L4" s="170"/>
    </row>
    <row r="5" spans="3:18" ht="28.5" customHeight="1" thickTop="1">
      <c r="C5" s="76" t="s">
        <v>14</v>
      </c>
      <c r="D5" s="173" t="s">
        <v>15</v>
      </c>
      <c r="E5" s="139">
        <v>0</v>
      </c>
      <c r="F5" s="174" t="s">
        <v>16</v>
      </c>
      <c r="G5" s="139">
        <v>0</v>
      </c>
      <c r="H5" s="174" t="s">
        <v>17</v>
      </c>
      <c r="I5" s="139">
        <v>0</v>
      </c>
      <c r="J5" s="175" t="s">
        <v>18</v>
      </c>
      <c r="K5" s="190" t="s">
        <v>107</v>
      </c>
      <c r="L5" s="191"/>
      <c r="O5" s="200" t="s">
        <v>106</v>
      </c>
      <c r="P5" s="201"/>
      <c r="Q5" s="201"/>
      <c r="R5" s="202"/>
    </row>
    <row r="6" spans="3:18" ht="28.5" customHeight="1">
      <c r="C6" s="77" t="s">
        <v>0</v>
      </c>
      <c r="D6" s="211"/>
      <c r="E6" s="211"/>
      <c r="F6" s="211"/>
      <c r="G6" s="211"/>
      <c r="H6" s="211"/>
      <c r="I6" s="211"/>
      <c r="J6" s="212"/>
      <c r="K6" s="190"/>
      <c r="L6" s="191"/>
      <c r="O6" s="203"/>
      <c r="P6" s="204"/>
      <c r="Q6" s="204"/>
      <c r="R6" s="205"/>
    </row>
    <row r="7" spans="3:18" ht="28.5" customHeight="1">
      <c r="C7" s="77" t="s">
        <v>9</v>
      </c>
      <c r="D7" s="213"/>
      <c r="E7" s="213"/>
      <c r="F7" s="213"/>
      <c r="G7" s="213"/>
      <c r="H7" s="213"/>
      <c r="I7" s="213"/>
      <c r="J7" s="176" t="s">
        <v>25</v>
      </c>
      <c r="K7" s="190"/>
      <c r="L7" s="191"/>
      <c r="O7" s="203"/>
      <c r="P7" s="204"/>
      <c r="Q7" s="204"/>
      <c r="R7" s="205"/>
    </row>
    <row r="8" spans="3:18" ht="28.5" customHeight="1" thickBot="1">
      <c r="C8" s="78" t="s">
        <v>7</v>
      </c>
      <c r="D8" s="188"/>
      <c r="E8" s="188"/>
      <c r="F8" s="188"/>
      <c r="G8" s="188"/>
      <c r="H8" s="188"/>
      <c r="I8" s="188"/>
      <c r="J8" s="189"/>
      <c r="K8" s="1"/>
      <c r="O8" s="206"/>
      <c r="P8" s="207"/>
      <c r="Q8" s="207"/>
      <c r="R8" s="208"/>
    </row>
    <row r="9" spans="3:13" ht="18" customHeight="1">
      <c r="C9" s="53"/>
      <c r="D9" s="105"/>
      <c r="E9" s="105"/>
      <c r="F9" s="105"/>
      <c r="G9" s="105"/>
      <c r="H9" s="105"/>
      <c r="I9" s="105"/>
      <c r="J9" s="105"/>
      <c r="K9" s="60"/>
      <c r="L9" s="49"/>
      <c r="M9" s="49"/>
    </row>
    <row r="10" spans="3:11" ht="21.75" customHeight="1" thickBot="1">
      <c r="C10" s="1" t="s">
        <v>52</v>
      </c>
      <c r="D10" s="113" t="s">
        <v>55</v>
      </c>
      <c r="E10" s="1"/>
      <c r="F10" s="1"/>
      <c r="G10" s="1"/>
      <c r="H10" s="1"/>
      <c r="I10" s="1"/>
      <c r="J10" s="1"/>
      <c r="K10" s="1"/>
    </row>
    <row r="11" spans="3:11" ht="21.75" customHeight="1">
      <c r="C11" s="67"/>
      <c r="D11" s="221" t="s">
        <v>44</v>
      </c>
      <c r="E11" s="222"/>
      <c r="F11" s="222"/>
      <c r="G11" s="224"/>
      <c r="H11" s="63"/>
      <c r="I11" s="221" t="s">
        <v>46</v>
      </c>
      <c r="J11" s="222"/>
      <c r="K11" s="223"/>
    </row>
    <row r="12" spans="3:11" ht="21.75" customHeight="1">
      <c r="C12" s="70" t="s">
        <v>47</v>
      </c>
      <c r="D12" s="65">
        <f>+COUNTA('男子団体戦'!C7,'男子団体戦'!F7,'男子団体戦'!I7)</f>
        <v>0</v>
      </c>
      <c r="E12" s="66" t="s">
        <v>19</v>
      </c>
      <c r="F12" s="209">
        <f>+D12*4500</f>
        <v>0</v>
      </c>
      <c r="G12" s="210"/>
      <c r="H12" s="64"/>
      <c r="I12" s="65">
        <f>+COUNTA('女子団体戦'!C7,'女子団体戦'!F7,'女子団体戦'!I7)</f>
        <v>0</v>
      </c>
      <c r="J12" s="66" t="s">
        <v>19</v>
      </c>
      <c r="K12" s="69">
        <f>+I12*4500</f>
        <v>0</v>
      </c>
    </row>
    <row r="13" spans="3:11" ht="21.75" customHeight="1">
      <c r="C13" s="71" t="s">
        <v>48</v>
      </c>
      <c r="D13" s="61">
        <f>+COUNTA('男子団体戦'!C16,'男子団体戦'!F16,'男子団体戦'!I16)</f>
        <v>0</v>
      </c>
      <c r="E13" s="62" t="s">
        <v>19</v>
      </c>
      <c r="F13" s="192">
        <f>+D13*3500</f>
        <v>0</v>
      </c>
      <c r="G13" s="193"/>
      <c r="H13" s="64"/>
      <c r="I13" s="61">
        <f>+COUNTA('女子団体戦'!C16,'女子団体戦'!F16,'女子団体戦'!I16)</f>
        <v>0</v>
      </c>
      <c r="J13" s="62" t="s">
        <v>19</v>
      </c>
      <c r="K13" s="69">
        <f>+I13*3500</f>
        <v>0</v>
      </c>
    </row>
    <row r="14" spans="3:11" ht="21.75" customHeight="1">
      <c r="C14" s="71" t="s">
        <v>45</v>
      </c>
      <c r="D14" s="61">
        <f>+COUNTA('男子個人戦'!C10,'男子個人戦'!C12,'男子個人戦'!C14,'男子個人戦'!C16,'男子個人戦'!C18,'男子個人戦'!C20,'男子個人戦'!C22,'男子個人戦'!C24)</f>
        <v>0</v>
      </c>
      <c r="E14" s="62" t="s">
        <v>21</v>
      </c>
      <c r="F14" s="192">
        <f>+D14*1400</f>
        <v>0</v>
      </c>
      <c r="G14" s="193"/>
      <c r="H14" s="64"/>
      <c r="I14" s="61">
        <f>+COUNTA('女子個人戦'!C10,'女子個人戦'!C12,'女子個人戦'!C14,'女子個人戦'!C16,'女子個人戦'!C18,'女子個人戦'!C20,'女子個人戦'!C22,'女子個人戦'!C24)</f>
        <v>0</v>
      </c>
      <c r="J14" s="62" t="s">
        <v>21</v>
      </c>
      <c r="K14" s="69">
        <f>+I14*1400</f>
        <v>0</v>
      </c>
    </row>
    <row r="15" spans="3:11" ht="21.75" customHeight="1">
      <c r="C15" s="71" t="s">
        <v>49</v>
      </c>
      <c r="D15" s="61">
        <f>+COUNTA('男子個人戦'!H10:H25)</f>
        <v>0</v>
      </c>
      <c r="E15" s="62" t="s">
        <v>20</v>
      </c>
      <c r="F15" s="192">
        <f>+D15*800</f>
        <v>0</v>
      </c>
      <c r="G15" s="193"/>
      <c r="H15" s="64"/>
      <c r="I15" s="61">
        <f>+COUNTA('女子個人戦'!H10:H25)</f>
        <v>0</v>
      </c>
      <c r="J15" s="62" t="s">
        <v>20</v>
      </c>
      <c r="K15" s="69">
        <f>+I15*800</f>
        <v>0</v>
      </c>
    </row>
    <row r="16" spans="3:11" ht="21.75" customHeight="1">
      <c r="C16" s="71" t="s">
        <v>50</v>
      </c>
      <c r="D16" s="61">
        <f>+COUNTA('男子個人戦'!M10:M25)</f>
        <v>0</v>
      </c>
      <c r="E16" s="62" t="s">
        <v>20</v>
      </c>
      <c r="F16" s="192">
        <f>+D16*800</f>
        <v>0</v>
      </c>
      <c r="G16" s="193"/>
      <c r="H16" s="64"/>
      <c r="I16" s="61">
        <f>+COUNTA('女子個人戦'!M10:M25)</f>
        <v>0</v>
      </c>
      <c r="J16" s="62" t="s">
        <v>20</v>
      </c>
      <c r="K16" s="69">
        <f>+I16*800</f>
        <v>0</v>
      </c>
    </row>
    <row r="17" spans="3:11" ht="21.75" customHeight="1">
      <c r="C17" s="71" t="s">
        <v>56</v>
      </c>
      <c r="D17" s="61">
        <f>+COUNTA('男女年代別シングルス'!C9:C13)</f>
        <v>0</v>
      </c>
      <c r="E17" s="62" t="s">
        <v>20</v>
      </c>
      <c r="F17" s="192">
        <f>+D17*800</f>
        <v>0</v>
      </c>
      <c r="G17" s="193"/>
      <c r="H17" s="64"/>
      <c r="I17" s="61">
        <f>+COUNTA('男女年代別シングルス'!I9:I13)</f>
        <v>0</v>
      </c>
      <c r="J17" s="62" t="s">
        <v>20</v>
      </c>
      <c r="K17" s="69">
        <f>+I17*800</f>
        <v>0</v>
      </c>
    </row>
    <row r="18" spans="3:11" ht="21.75" customHeight="1">
      <c r="C18" s="71" t="s">
        <v>57</v>
      </c>
      <c r="D18" s="61">
        <f>+COUNTA('男女年代別シングルス'!C16:C20)</f>
        <v>0</v>
      </c>
      <c r="E18" s="62" t="s">
        <v>20</v>
      </c>
      <c r="F18" s="192">
        <f>+D18*800</f>
        <v>0</v>
      </c>
      <c r="G18" s="193"/>
      <c r="H18" s="64"/>
      <c r="I18" s="61">
        <f>+COUNTA('男女年代別シングルス'!I16:I20)</f>
        <v>0</v>
      </c>
      <c r="J18" s="62" t="s">
        <v>20</v>
      </c>
      <c r="K18" s="69">
        <f>+I18*800</f>
        <v>0</v>
      </c>
    </row>
    <row r="19" spans="3:11" ht="21.75" customHeight="1" thickBot="1">
      <c r="C19" s="72" t="s">
        <v>58</v>
      </c>
      <c r="D19" s="73">
        <f>+COUNTA('男女年代別シングルス'!C23:C27)</f>
        <v>0</v>
      </c>
      <c r="E19" s="74" t="s">
        <v>20</v>
      </c>
      <c r="F19" s="198">
        <f>+D19*800</f>
        <v>0</v>
      </c>
      <c r="G19" s="199"/>
      <c r="H19" s="64"/>
      <c r="I19" s="73">
        <f>+COUNTA('男女年代別シングルス'!I23:I27)</f>
        <v>0</v>
      </c>
      <c r="J19" s="74" t="s">
        <v>20</v>
      </c>
      <c r="K19" s="75">
        <f>+I19*800</f>
        <v>0</v>
      </c>
    </row>
    <row r="20" spans="3:11" ht="27.75" customHeight="1" thickTop="1">
      <c r="C20" s="106" t="s">
        <v>51</v>
      </c>
      <c r="D20" s="80"/>
      <c r="E20" s="81"/>
      <c r="F20" s="196">
        <f>+SUM(F12:G19)</f>
        <v>0</v>
      </c>
      <c r="G20" s="197"/>
      <c r="H20" s="64"/>
      <c r="I20" s="82"/>
      <c r="J20" s="81"/>
      <c r="K20" s="83">
        <f>+SUM(K12:K19)</f>
        <v>0</v>
      </c>
    </row>
    <row r="21" spans="3:11" ht="33" customHeight="1" thickBot="1">
      <c r="C21" s="107"/>
      <c r="D21" s="108"/>
      <c r="E21" s="108"/>
      <c r="F21" s="108"/>
      <c r="G21" s="109"/>
      <c r="H21" s="138" t="s">
        <v>22</v>
      </c>
      <c r="I21" s="195">
        <f>+F20+K20</f>
        <v>0</v>
      </c>
      <c r="J21" s="195"/>
      <c r="K21" s="110" t="s">
        <v>53</v>
      </c>
    </row>
    <row r="22" spans="3:11" ht="5.25" customHeight="1">
      <c r="C22" s="1"/>
      <c r="D22" s="1"/>
      <c r="E22" s="1"/>
      <c r="F22" s="1"/>
      <c r="G22" s="1"/>
      <c r="H22" s="10"/>
      <c r="I22" s="1"/>
      <c r="J22" s="60"/>
      <c r="K22" s="84"/>
    </row>
    <row r="23" spans="1:13" ht="14.25" customHeight="1">
      <c r="A23" s="79"/>
      <c r="B23" s="79"/>
      <c r="C23" s="79"/>
      <c r="D23" s="79"/>
      <c r="E23" s="79"/>
      <c r="F23" s="79"/>
      <c r="G23" s="79"/>
      <c r="H23" s="79"/>
      <c r="I23" s="79"/>
      <c r="J23" s="86"/>
      <c r="K23" s="86"/>
      <c r="L23" s="79"/>
      <c r="M23" s="79"/>
    </row>
    <row r="24" spans="10:11" ht="14.25" customHeight="1">
      <c r="J24" s="49"/>
      <c r="K24" s="49"/>
    </row>
    <row r="25" spans="3:12" ht="20.25" customHeight="1">
      <c r="C25" s="87"/>
      <c r="D25" s="88"/>
      <c r="E25" s="88"/>
      <c r="F25" s="88"/>
      <c r="G25" s="88"/>
      <c r="H25" s="88"/>
      <c r="I25" s="88"/>
      <c r="J25" s="88"/>
      <c r="K25" s="88"/>
      <c r="L25" s="37"/>
    </row>
    <row r="26" spans="3:12" ht="36.75" customHeight="1">
      <c r="C26" s="216" t="s">
        <v>23</v>
      </c>
      <c r="D26" s="217"/>
      <c r="E26" s="217"/>
      <c r="F26" s="217"/>
      <c r="G26" s="217"/>
      <c r="H26" s="217"/>
      <c r="I26" s="217"/>
      <c r="J26" s="217"/>
      <c r="K26" s="218"/>
      <c r="L26" s="37"/>
    </row>
    <row r="27" spans="3:12" ht="8.25" customHeight="1">
      <c r="C27" s="89"/>
      <c r="D27" s="68"/>
      <c r="E27" s="68"/>
      <c r="F27" s="68"/>
      <c r="G27" s="68"/>
      <c r="H27" s="68"/>
      <c r="I27" s="68"/>
      <c r="J27" s="68"/>
      <c r="K27" s="68"/>
      <c r="L27" s="37"/>
    </row>
    <row r="28" spans="3:12" ht="18" customHeight="1">
      <c r="C28" s="219" t="str">
        <f>+"　"&amp;D6&amp;"　様　"</f>
        <v>　　様　</v>
      </c>
      <c r="D28" s="220"/>
      <c r="E28" s="220"/>
      <c r="F28" s="220"/>
      <c r="G28" s="220"/>
      <c r="H28" s="220"/>
      <c r="I28" s="220"/>
      <c r="J28" s="68"/>
      <c r="K28" s="68"/>
      <c r="L28" s="37"/>
    </row>
    <row r="29" spans="3:12" ht="19.5" customHeight="1">
      <c r="C29" s="89"/>
      <c r="D29" s="68"/>
      <c r="E29" s="68"/>
      <c r="F29" s="68"/>
      <c r="G29" s="68"/>
      <c r="H29" s="68"/>
      <c r="I29" s="68"/>
      <c r="J29" s="68"/>
      <c r="K29" s="68"/>
      <c r="L29" s="37"/>
    </row>
    <row r="30" spans="3:12" ht="29.25" customHeight="1" thickBot="1">
      <c r="C30" s="90"/>
      <c r="D30" s="194">
        <f>+I21</f>
        <v>0</v>
      </c>
      <c r="E30" s="194"/>
      <c r="F30" s="194"/>
      <c r="G30" s="194"/>
      <c r="H30" s="194"/>
      <c r="I30" s="91" t="s">
        <v>24</v>
      </c>
      <c r="J30" s="92"/>
      <c r="K30" s="93"/>
      <c r="L30" s="37"/>
    </row>
    <row r="31" spans="3:12" ht="18" customHeight="1">
      <c r="C31" s="89"/>
      <c r="D31" s="68"/>
      <c r="E31" s="68"/>
      <c r="F31" s="68"/>
      <c r="G31" s="68"/>
      <c r="H31" s="68"/>
      <c r="I31" s="68"/>
      <c r="J31" s="68"/>
      <c r="K31" s="68"/>
      <c r="L31" s="37"/>
    </row>
    <row r="32" spans="3:12" ht="16.5" customHeight="1">
      <c r="C32" s="94"/>
      <c r="E32" s="85"/>
      <c r="F32" s="68"/>
      <c r="G32" s="68"/>
      <c r="H32" s="68"/>
      <c r="I32" s="68"/>
      <c r="J32" s="134" t="str">
        <f>+"但し，"&amp;B2&amp;"参加料として"</f>
        <v>但し，第５回函館オープン卓球大会（第４９回ＴＳＰ杯）参加料として</v>
      </c>
      <c r="K32" s="68"/>
      <c r="L32" s="37"/>
    </row>
    <row r="33" spans="3:12" ht="6.75" customHeight="1">
      <c r="C33" s="89"/>
      <c r="D33" s="68"/>
      <c r="E33" s="68"/>
      <c r="F33" s="68"/>
      <c r="G33" s="68"/>
      <c r="H33" s="68"/>
      <c r="I33" s="68"/>
      <c r="J33" s="68"/>
      <c r="K33" s="68"/>
      <c r="L33" s="37"/>
    </row>
    <row r="34" spans="3:12" ht="18" customHeight="1">
      <c r="C34" s="95"/>
      <c r="D34" s="96"/>
      <c r="E34" s="96"/>
      <c r="F34" s="96"/>
      <c r="G34" s="96"/>
      <c r="H34" s="96"/>
      <c r="I34" s="85"/>
      <c r="J34" s="97"/>
      <c r="K34" s="112" t="s">
        <v>54</v>
      </c>
      <c r="L34" s="58"/>
    </row>
    <row r="35" spans="3:12" ht="19.5" customHeight="1">
      <c r="C35" s="95"/>
      <c r="D35" s="96"/>
      <c r="E35" s="96"/>
      <c r="F35" s="96"/>
      <c r="G35" s="96"/>
      <c r="H35" s="96"/>
      <c r="I35" s="85"/>
      <c r="J35" s="98"/>
      <c r="K35" s="85"/>
      <c r="L35" s="58"/>
    </row>
    <row r="36" spans="3:12" ht="25.5" customHeight="1">
      <c r="C36" s="214" t="str">
        <f>+D5&amp;E5&amp;F5&amp;G5&amp;H5&amp;I5&amp;J5</f>
        <v>平成0年0月0日</v>
      </c>
      <c r="D36" s="215"/>
      <c r="E36" s="215"/>
      <c r="F36" s="215"/>
      <c r="G36" s="215"/>
      <c r="H36" s="215"/>
      <c r="I36" s="97"/>
      <c r="J36" s="165"/>
      <c r="K36" s="98"/>
      <c r="L36" s="58"/>
    </row>
    <row r="37" spans="3:12" ht="3" customHeight="1">
      <c r="C37" s="166"/>
      <c r="D37" s="167"/>
      <c r="E37" s="167"/>
      <c r="F37" s="167"/>
      <c r="G37" s="168"/>
      <c r="H37" s="168"/>
      <c r="I37" s="97"/>
      <c r="J37" s="165"/>
      <c r="K37" s="99"/>
      <c r="L37" s="58"/>
    </row>
    <row r="38" spans="2:12" ht="37.5" customHeight="1">
      <c r="B38" s="34"/>
      <c r="C38" s="169"/>
      <c r="D38" s="168"/>
      <c r="E38" s="168"/>
      <c r="F38" s="168"/>
      <c r="G38" s="97"/>
      <c r="H38" s="168"/>
      <c r="I38" s="97"/>
      <c r="J38" s="172" t="s">
        <v>105</v>
      </c>
      <c r="K38" s="99"/>
      <c r="L38" s="58"/>
    </row>
    <row r="39" spans="2:12" ht="18" customHeight="1">
      <c r="B39" s="34"/>
      <c r="C39" s="100"/>
      <c r="D39" s="101"/>
      <c r="E39" s="101"/>
      <c r="F39" s="101"/>
      <c r="G39" s="102"/>
      <c r="H39" s="101"/>
      <c r="I39" s="102"/>
      <c r="J39" s="103"/>
      <c r="K39" s="104"/>
      <c r="L39" s="37"/>
    </row>
    <row r="40" spans="2:14" ht="3.75" customHeight="1">
      <c r="B40" s="34"/>
      <c r="C40" s="34"/>
      <c r="D40" s="34"/>
      <c r="E40" s="34"/>
      <c r="F40" s="34"/>
      <c r="G40" s="35"/>
      <c r="H40" s="34"/>
      <c r="I40" s="35"/>
      <c r="J40" s="36"/>
      <c r="K40" s="36"/>
      <c r="L40" s="36"/>
      <c r="M40" s="36"/>
      <c r="N40" s="36"/>
    </row>
  </sheetData>
  <sheetProtection selectLockedCells="1"/>
  <mergeCells count="22">
    <mergeCell ref="O5:R8"/>
    <mergeCell ref="F13:G13"/>
    <mergeCell ref="F12:G12"/>
    <mergeCell ref="D6:J6"/>
    <mergeCell ref="D7:I7"/>
    <mergeCell ref="C36:H36"/>
    <mergeCell ref="C26:K26"/>
    <mergeCell ref="C28:I28"/>
    <mergeCell ref="I11:K11"/>
    <mergeCell ref="D11:G11"/>
    <mergeCell ref="D30:H30"/>
    <mergeCell ref="I21:J21"/>
    <mergeCell ref="F20:G20"/>
    <mergeCell ref="F19:G19"/>
    <mergeCell ref="F17:G17"/>
    <mergeCell ref="F16:G16"/>
    <mergeCell ref="B2:L2"/>
    <mergeCell ref="D8:J8"/>
    <mergeCell ref="K5:L7"/>
    <mergeCell ref="F15:G15"/>
    <mergeCell ref="F14:G14"/>
    <mergeCell ref="F18:G18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3" tint="0.39998000860214233"/>
  </sheetPr>
  <dimension ref="B2:K22"/>
  <sheetViews>
    <sheetView zoomScalePageLayoutView="0" workbookViewId="0" topLeftCell="A1">
      <selection activeCell="B2" sqref="B2:I2"/>
    </sheetView>
  </sheetViews>
  <sheetFormatPr defaultColWidth="9.00390625" defaultRowHeight="18" customHeight="1"/>
  <cols>
    <col min="1" max="1" width="0.6171875" style="0" customWidth="1"/>
    <col min="2" max="2" width="17.375" style="0" customWidth="1"/>
    <col min="3" max="3" width="24.50390625" style="0" customWidth="1"/>
    <col min="4" max="4" width="1.75390625" style="0" customWidth="1"/>
    <col min="5" max="5" width="17.375" style="0" customWidth="1"/>
    <col min="6" max="6" width="24.50390625" style="0" customWidth="1"/>
    <col min="7" max="7" width="1.4921875" style="0" customWidth="1"/>
    <col min="8" max="8" width="17.375" style="0" customWidth="1"/>
    <col min="9" max="9" width="24.50390625" style="0" customWidth="1"/>
    <col min="10" max="10" width="0.6171875" style="0" customWidth="1"/>
    <col min="12" max="13" width="10.00390625" style="0" customWidth="1"/>
    <col min="14" max="14" width="15.625" style="0" customWidth="1"/>
  </cols>
  <sheetData>
    <row r="1" ht="1.5" customHeight="1"/>
    <row r="2" spans="2:10" s="1" customFormat="1" ht="28.5" customHeight="1">
      <c r="B2" s="234" t="str">
        <f>+'入力シート'!B2&amp;"申込書（男子団体戦）"</f>
        <v>第５回函館オープン卓球大会（第４９回ＴＳＰ杯）申込書（男子団体戦）</v>
      </c>
      <c r="C2" s="234"/>
      <c r="D2" s="234"/>
      <c r="E2" s="234"/>
      <c r="F2" s="234"/>
      <c r="G2" s="234"/>
      <c r="H2" s="234"/>
      <c r="I2" s="234"/>
      <c r="J2" s="11"/>
    </row>
    <row r="3" spans="5:11" s="1" customFormat="1" ht="24" customHeight="1">
      <c r="E3" s="40" t="s">
        <v>8</v>
      </c>
      <c r="F3" s="227" t="str">
        <f>IF('入力シート'!E5="","",+"平成"&amp;'入力シート'!E5&amp;"年"&amp;'入力シート'!G5&amp;"月"&amp;'入力シート'!I5&amp;"日")</f>
        <v>平成0年0月0日</v>
      </c>
      <c r="G3" s="226"/>
      <c r="H3" s="40" t="s">
        <v>26</v>
      </c>
      <c r="I3" s="179">
        <f>IF(+'入力シート'!D6="","",+'入力シート'!D6)</f>
      </c>
      <c r="J3" s="52"/>
      <c r="K3" s="10"/>
    </row>
    <row r="4" spans="5:10" s="1" customFormat="1" ht="24" customHeight="1">
      <c r="E4" s="40" t="s">
        <v>33</v>
      </c>
      <c r="F4" s="225">
        <f>IF(+'入力シート'!D7="","",+'入力シート'!D7)</f>
      </c>
      <c r="G4" s="226"/>
      <c r="H4" s="40" t="s">
        <v>34</v>
      </c>
      <c r="I4" s="39">
        <f>IF(+'入力シート'!D8="","",+'入力シート'!D8)</f>
      </c>
      <c r="J4" s="52"/>
    </row>
    <row r="5" s="1" customFormat="1" ht="5.25" customHeight="1" thickBot="1"/>
    <row r="6" spans="2:9" s="50" customFormat="1" ht="21.75" customHeight="1">
      <c r="B6" s="228" t="s">
        <v>98</v>
      </c>
      <c r="C6" s="229"/>
      <c r="D6" s="229"/>
      <c r="E6" s="229"/>
      <c r="F6" s="229"/>
      <c r="G6" s="229"/>
      <c r="H6" s="229"/>
      <c r="I6" s="230"/>
    </row>
    <row r="7" spans="2:9" s="7" customFormat="1" ht="27.75" customHeight="1">
      <c r="B7" s="111" t="s">
        <v>26</v>
      </c>
      <c r="C7" s="177"/>
      <c r="D7" s="54"/>
      <c r="E7" s="111" t="s">
        <v>26</v>
      </c>
      <c r="F7" s="177"/>
      <c r="G7" s="54"/>
      <c r="H7" s="111" t="s">
        <v>26</v>
      </c>
      <c r="I7" s="177"/>
    </row>
    <row r="8" spans="2:9" s="7" customFormat="1" ht="27.75" customHeight="1">
      <c r="B8" s="55" t="s">
        <v>28</v>
      </c>
      <c r="C8" s="140"/>
      <c r="D8" s="54"/>
      <c r="E8" s="55" t="s">
        <v>28</v>
      </c>
      <c r="F8" s="140"/>
      <c r="G8" s="54"/>
      <c r="H8" s="55" t="s">
        <v>28</v>
      </c>
      <c r="I8" s="140"/>
    </row>
    <row r="9" spans="2:9" s="7" customFormat="1" ht="27.75" customHeight="1">
      <c r="B9" s="55" t="s">
        <v>27</v>
      </c>
      <c r="C9" s="140"/>
      <c r="D9" s="54"/>
      <c r="E9" s="55" t="s">
        <v>27</v>
      </c>
      <c r="F9" s="140"/>
      <c r="G9" s="54"/>
      <c r="H9" s="55" t="s">
        <v>27</v>
      </c>
      <c r="I9" s="140"/>
    </row>
    <row r="10" spans="2:9" s="7" customFormat="1" ht="27.75" customHeight="1">
      <c r="B10" s="55" t="s">
        <v>29</v>
      </c>
      <c r="C10" s="140"/>
      <c r="D10" s="54"/>
      <c r="E10" s="55" t="s">
        <v>29</v>
      </c>
      <c r="F10" s="140"/>
      <c r="G10" s="54"/>
      <c r="H10" s="55" t="s">
        <v>29</v>
      </c>
      <c r="I10" s="140"/>
    </row>
    <row r="11" spans="2:9" s="7" customFormat="1" ht="27.75" customHeight="1">
      <c r="B11" s="55" t="s">
        <v>30</v>
      </c>
      <c r="C11" s="140"/>
      <c r="D11" s="54"/>
      <c r="E11" s="55" t="s">
        <v>30</v>
      </c>
      <c r="F11" s="140"/>
      <c r="G11" s="54"/>
      <c r="H11" s="55" t="s">
        <v>30</v>
      </c>
      <c r="I11" s="140"/>
    </row>
    <row r="12" spans="2:9" s="7" customFormat="1" ht="27.75" customHeight="1">
      <c r="B12" s="55" t="s">
        <v>31</v>
      </c>
      <c r="C12" s="140"/>
      <c r="D12" s="54"/>
      <c r="E12" s="55" t="s">
        <v>31</v>
      </c>
      <c r="F12" s="140"/>
      <c r="G12" s="54"/>
      <c r="H12" s="55" t="s">
        <v>31</v>
      </c>
      <c r="I12" s="140"/>
    </row>
    <row r="13" spans="2:9" s="7" customFormat="1" ht="27.75" customHeight="1" thickBot="1">
      <c r="B13" s="56" t="s">
        <v>32</v>
      </c>
      <c r="C13" s="141"/>
      <c r="D13" s="57"/>
      <c r="E13" s="56" t="s">
        <v>32</v>
      </c>
      <c r="F13" s="141"/>
      <c r="G13" s="57"/>
      <c r="H13" s="56" t="s">
        <v>32</v>
      </c>
      <c r="I13" s="141"/>
    </row>
    <row r="14" s="7" customFormat="1" ht="14.25" customHeight="1" thickBot="1"/>
    <row r="15" spans="2:9" s="7" customFormat="1" ht="21.75" customHeight="1">
      <c r="B15" s="231" t="s">
        <v>99</v>
      </c>
      <c r="C15" s="232"/>
      <c r="D15" s="232"/>
      <c r="E15" s="232"/>
      <c r="F15" s="232"/>
      <c r="G15" s="232"/>
      <c r="H15" s="232"/>
      <c r="I15" s="233"/>
    </row>
    <row r="16" spans="2:9" s="7" customFormat="1" ht="27.75" customHeight="1">
      <c r="B16" s="111" t="s">
        <v>26</v>
      </c>
      <c r="C16" s="178"/>
      <c r="D16" s="54"/>
      <c r="E16" s="111" t="s">
        <v>26</v>
      </c>
      <c r="F16" s="177"/>
      <c r="G16" s="54"/>
      <c r="H16" s="111" t="s">
        <v>26</v>
      </c>
      <c r="I16" s="177"/>
    </row>
    <row r="17" spans="2:9" s="7" customFormat="1" ht="27.75" customHeight="1">
      <c r="B17" s="55" t="s">
        <v>28</v>
      </c>
      <c r="C17" s="140"/>
      <c r="D17" s="54"/>
      <c r="E17" s="55" t="s">
        <v>28</v>
      </c>
      <c r="F17" s="140"/>
      <c r="G17" s="54"/>
      <c r="H17" s="55" t="s">
        <v>28</v>
      </c>
      <c r="I17" s="140"/>
    </row>
    <row r="18" spans="2:9" s="7" customFormat="1" ht="27.75" customHeight="1">
      <c r="B18" s="55" t="s">
        <v>27</v>
      </c>
      <c r="C18" s="140"/>
      <c r="D18" s="54"/>
      <c r="E18" s="55" t="s">
        <v>27</v>
      </c>
      <c r="F18" s="140"/>
      <c r="G18" s="54"/>
      <c r="H18" s="55" t="s">
        <v>27</v>
      </c>
      <c r="I18" s="140"/>
    </row>
    <row r="19" spans="2:9" s="7" customFormat="1" ht="27.75" customHeight="1">
      <c r="B19" s="55" t="s">
        <v>29</v>
      </c>
      <c r="C19" s="140"/>
      <c r="D19" s="54"/>
      <c r="E19" s="55" t="s">
        <v>29</v>
      </c>
      <c r="F19" s="140"/>
      <c r="G19" s="54"/>
      <c r="H19" s="55" t="s">
        <v>29</v>
      </c>
      <c r="I19" s="140"/>
    </row>
    <row r="20" spans="2:9" s="7" customFormat="1" ht="27.75" customHeight="1">
      <c r="B20" s="55" t="s">
        <v>30</v>
      </c>
      <c r="C20" s="140"/>
      <c r="D20" s="54"/>
      <c r="E20" s="55" t="s">
        <v>30</v>
      </c>
      <c r="F20" s="140"/>
      <c r="G20" s="54"/>
      <c r="H20" s="55" t="s">
        <v>30</v>
      </c>
      <c r="I20" s="140"/>
    </row>
    <row r="21" spans="2:9" s="7" customFormat="1" ht="27.75" customHeight="1">
      <c r="B21" s="55" t="s">
        <v>31</v>
      </c>
      <c r="C21" s="140"/>
      <c r="D21" s="54"/>
      <c r="E21" s="55" t="s">
        <v>31</v>
      </c>
      <c r="F21" s="140"/>
      <c r="G21" s="54"/>
      <c r="H21" s="55" t="s">
        <v>31</v>
      </c>
      <c r="I21" s="140"/>
    </row>
    <row r="22" spans="2:9" s="7" customFormat="1" ht="27.75" customHeight="1" thickBot="1">
      <c r="B22" s="56" t="s">
        <v>32</v>
      </c>
      <c r="C22" s="141"/>
      <c r="D22" s="57"/>
      <c r="E22" s="56" t="s">
        <v>32</v>
      </c>
      <c r="F22" s="141"/>
      <c r="G22" s="57"/>
      <c r="H22" s="56" t="s">
        <v>32</v>
      </c>
      <c r="I22" s="141"/>
    </row>
    <row r="23" ht="3" customHeight="1"/>
  </sheetData>
  <sheetProtection selectLockedCells="1"/>
  <mergeCells count="5">
    <mergeCell ref="F4:G4"/>
    <mergeCell ref="F3:G3"/>
    <mergeCell ref="B6:I6"/>
    <mergeCell ref="B15:I15"/>
    <mergeCell ref="B2:I2"/>
  </mergeCells>
  <dataValidations count="1">
    <dataValidation type="custom" allowBlank="1" showInputMessage="1" showErrorMessage="1" sqref="C8:C13 F8:F13 I8:I13 I17:I22 F17:F22 C17:C22">
      <formula1>AND(ISERROR(FIND(" ",C8)),ISERROR(FIND("　",C8)))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2:K22"/>
  <sheetViews>
    <sheetView zoomScalePageLayoutView="0" workbookViewId="0" topLeftCell="A1">
      <selection activeCell="C20" sqref="C20"/>
    </sheetView>
  </sheetViews>
  <sheetFormatPr defaultColWidth="9.00390625" defaultRowHeight="18" customHeight="1"/>
  <cols>
    <col min="1" max="1" width="0.6171875" style="0" customWidth="1"/>
    <col min="2" max="2" width="17.375" style="0" customWidth="1"/>
    <col min="3" max="3" width="24.50390625" style="0" customWidth="1"/>
    <col min="4" max="4" width="1.75390625" style="0" customWidth="1"/>
    <col min="5" max="5" width="17.375" style="0" customWidth="1"/>
    <col min="6" max="6" width="24.50390625" style="0" customWidth="1"/>
    <col min="7" max="7" width="1.4921875" style="0" customWidth="1"/>
    <col min="8" max="8" width="17.375" style="0" customWidth="1"/>
    <col min="9" max="9" width="24.50390625" style="0" customWidth="1"/>
    <col min="10" max="10" width="0.6171875" style="0" customWidth="1"/>
    <col min="12" max="13" width="10.00390625" style="0" customWidth="1"/>
    <col min="14" max="14" width="15.625" style="0" customWidth="1"/>
  </cols>
  <sheetData>
    <row r="1" ht="1.5" customHeight="1"/>
    <row r="2" spans="2:10" s="1" customFormat="1" ht="28.5" customHeight="1">
      <c r="B2" s="234" t="str">
        <f>+'入力シート'!B2&amp;"申込書（女子団体戦）"</f>
        <v>第５回函館オープン卓球大会（第４９回ＴＳＰ杯）申込書（女子団体戦）</v>
      </c>
      <c r="C2" s="234"/>
      <c r="D2" s="234"/>
      <c r="E2" s="234"/>
      <c r="F2" s="234"/>
      <c r="G2" s="234"/>
      <c r="H2" s="234"/>
      <c r="I2" s="234"/>
      <c r="J2" s="11"/>
    </row>
    <row r="3" spans="5:11" s="1" customFormat="1" ht="24" customHeight="1">
      <c r="E3" s="40" t="s">
        <v>8</v>
      </c>
      <c r="F3" s="227" t="str">
        <f>IF('入力シート'!E5="","",+"平成"&amp;'入力シート'!E5&amp;"年"&amp;'入力シート'!G5&amp;"月"&amp;'入力シート'!I5&amp;"日")</f>
        <v>平成0年0月0日</v>
      </c>
      <c r="G3" s="226"/>
      <c r="H3" s="40" t="s">
        <v>26</v>
      </c>
      <c r="I3" s="179">
        <f>IF(+'入力シート'!D6="","",+'入力シート'!D6)</f>
      </c>
      <c r="J3" s="52"/>
      <c r="K3" s="10"/>
    </row>
    <row r="4" spans="5:10" s="1" customFormat="1" ht="24" customHeight="1">
      <c r="E4" s="40" t="s">
        <v>33</v>
      </c>
      <c r="F4" s="225">
        <f>IF(+'入力シート'!D7="","",'入力シート'!D7)</f>
      </c>
      <c r="G4" s="226"/>
      <c r="H4" s="40" t="s">
        <v>34</v>
      </c>
      <c r="I4" s="39">
        <f>IF(+'入力シート'!D8="","",'入力シート'!D8)</f>
      </c>
      <c r="J4" s="52"/>
    </row>
    <row r="5" s="1" customFormat="1" ht="5.25" customHeight="1" thickBot="1"/>
    <row r="6" spans="2:9" s="50" customFormat="1" ht="21.75" customHeight="1">
      <c r="B6" s="235" t="s">
        <v>100</v>
      </c>
      <c r="C6" s="236"/>
      <c r="D6" s="236"/>
      <c r="E6" s="236"/>
      <c r="F6" s="236"/>
      <c r="G6" s="236"/>
      <c r="H6" s="236"/>
      <c r="I6" s="237"/>
    </row>
    <row r="7" spans="2:9" s="7" customFormat="1" ht="27.75" customHeight="1">
      <c r="B7" s="111" t="s">
        <v>26</v>
      </c>
      <c r="C7" s="177"/>
      <c r="D7" s="54"/>
      <c r="E7" s="111" t="s">
        <v>26</v>
      </c>
      <c r="F7" s="177"/>
      <c r="G7" s="54"/>
      <c r="H7" s="111" t="s">
        <v>26</v>
      </c>
      <c r="I7" s="177"/>
    </row>
    <row r="8" spans="2:9" s="7" customFormat="1" ht="27.75" customHeight="1">
      <c r="B8" s="55" t="s">
        <v>28</v>
      </c>
      <c r="C8" s="140"/>
      <c r="D8" s="54"/>
      <c r="E8" s="55" t="s">
        <v>28</v>
      </c>
      <c r="F8" s="140"/>
      <c r="G8" s="54"/>
      <c r="H8" s="55" t="s">
        <v>28</v>
      </c>
      <c r="I8" s="140"/>
    </row>
    <row r="9" spans="2:9" s="7" customFormat="1" ht="27.75" customHeight="1">
      <c r="B9" s="55" t="s">
        <v>27</v>
      </c>
      <c r="C9" s="140"/>
      <c r="D9" s="54"/>
      <c r="E9" s="55" t="s">
        <v>27</v>
      </c>
      <c r="F9" s="140"/>
      <c r="G9" s="54"/>
      <c r="H9" s="55" t="s">
        <v>27</v>
      </c>
      <c r="I9" s="140"/>
    </row>
    <row r="10" spans="2:9" s="7" customFormat="1" ht="27.75" customHeight="1">
      <c r="B10" s="55" t="s">
        <v>29</v>
      </c>
      <c r="C10" s="140"/>
      <c r="D10" s="54"/>
      <c r="E10" s="55" t="s">
        <v>29</v>
      </c>
      <c r="F10" s="140"/>
      <c r="G10" s="54"/>
      <c r="H10" s="55" t="s">
        <v>29</v>
      </c>
      <c r="I10" s="140"/>
    </row>
    <row r="11" spans="2:9" s="7" customFormat="1" ht="27.75" customHeight="1">
      <c r="B11" s="55" t="s">
        <v>30</v>
      </c>
      <c r="C11" s="140"/>
      <c r="D11" s="54"/>
      <c r="E11" s="55" t="s">
        <v>30</v>
      </c>
      <c r="F11" s="140"/>
      <c r="G11" s="54"/>
      <c r="H11" s="55" t="s">
        <v>30</v>
      </c>
      <c r="I11" s="140"/>
    </row>
    <row r="12" spans="2:9" s="7" customFormat="1" ht="27.75" customHeight="1">
      <c r="B12" s="55" t="s">
        <v>31</v>
      </c>
      <c r="C12" s="140"/>
      <c r="D12" s="54"/>
      <c r="E12" s="55" t="s">
        <v>31</v>
      </c>
      <c r="F12" s="140"/>
      <c r="G12" s="54"/>
      <c r="H12" s="55" t="s">
        <v>31</v>
      </c>
      <c r="I12" s="140"/>
    </row>
    <row r="13" spans="2:9" s="7" customFormat="1" ht="27.75" customHeight="1" thickBot="1">
      <c r="B13" s="56" t="s">
        <v>32</v>
      </c>
      <c r="C13" s="141"/>
      <c r="D13" s="57"/>
      <c r="E13" s="56" t="s">
        <v>32</v>
      </c>
      <c r="F13" s="141"/>
      <c r="G13" s="57"/>
      <c r="H13" s="56" t="s">
        <v>32</v>
      </c>
      <c r="I13" s="141"/>
    </row>
    <row r="14" s="7" customFormat="1" ht="14.25" customHeight="1" thickBot="1"/>
    <row r="15" spans="2:9" s="7" customFormat="1" ht="21.75" customHeight="1">
      <c r="B15" s="238" t="s">
        <v>101</v>
      </c>
      <c r="C15" s="239"/>
      <c r="D15" s="239"/>
      <c r="E15" s="239"/>
      <c r="F15" s="239"/>
      <c r="G15" s="239"/>
      <c r="H15" s="239"/>
      <c r="I15" s="240"/>
    </row>
    <row r="16" spans="2:9" s="7" customFormat="1" ht="27.75" customHeight="1">
      <c r="B16" s="111" t="s">
        <v>26</v>
      </c>
      <c r="C16" s="177"/>
      <c r="D16" s="54"/>
      <c r="E16" s="111" t="s">
        <v>26</v>
      </c>
      <c r="F16" s="177"/>
      <c r="G16" s="54"/>
      <c r="H16" s="111" t="s">
        <v>26</v>
      </c>
      <c r="I16" s="177"/>
    </row>
    <row r="17" spans="2:9" s="7" customFormat="1" ht="27.75" customHeight="1">
      <c r="B17" s="55" t="s">
        <v>28</v>
      </c>
      <c r="C17" s="140"/>
      <c r="D17" s="54"/>
      <c r="E17" s="55" t="s">
        <v>28</v>
      </c>
      <c r="F17" s="140"/>
      <c r="G17" s="54"/>
      <c r="H17" s="55" t="s">
        <v>28</v>
      </c>
      <c r="I17" s="140"/>
    </row>
    <row r="18" spans="2:9" s="7" customFormat="1" ht="27.75" customHeight="1">
      <c r="B18" s="55" t="s">
        <v>27</v>
      </c>
      <c r="C18" s="140"/>
      <c r="D18" s="54"/>
      <c r="E18" s="55" t="s">
        <v>27</v>
      </c>
      <c r="F18" s="140"/>
      <c r="G18" s="54"/>
      <c r="H18" s="55" t="s">
        <v>27</v>
      </c>
      <c r="I18" s="140"/>
    </row>
    <row r="19" spans="2:9" s="7" customFormat="1" ht="27.75" customHeight="1">
      <c r="B19" s="55" t="s">
        <v>29</v>
      </c>
      <c r="C19" s="140"/>
      <c r="D19" s="54"/>
      <c r="E19" s="55" t="s">
        <v>29</v>
      </c>
      <c r="F19" s="140"/>
      <c r="G19" s="54"/>
      <c r="H19" s="55" t="s">
        <v>29</v>
      </c>
      <c r="I19" s="140"/>
    </row>
    <row r="20" spans="2:9" s="7" customFormat="1" ht="27.75" customHeight="1">
      <c r="B20" s="55" t="s">
        <v>30</v>
      </c>
      <c r="C20" s="140"/>
      <c r="D20" s="54"/>
      <c r="E20" s="55" t="s">
        <v>30</v>
      </c>
      <c r="F20" s="140"/>
      <c r="G20" s="54"/>
      <c r="H20" s="55" t="s">
        <v>30</v>
      </c>
      <c r="I20" s="140"/>
    </row>
    <row r="21" spans="2:9" s="7" customFormat="1" ht="27.75" customHeight="1">
      <c r="B21" s="55" t="s">
        <v>31</v>
      </c>
      <c r="C21" s="140"/>
      <c r="D21" s="54"/>
      <c r="E21" s="55" t="s">
        <v>31</v>
      </c>
      <c r="F21" s="140"/>
      <c r="G21" s="54"/>
      <c r="H21" s="55" t="s">
        <v>31</v>
      </c>
      <c r="I21" s="140"/>
    </row>
    <row r="22" spans="2:9" s="7" customFormat="1" ht="27.75" customHeight="1" thickBot="1">
      <c r="B22" s="56" t="s">
        <v>32</v>
      </c>
      <c r="C22" s="141"/>
      <c r="D22" s="57"/>
      <c r="E22" s="56" t="s">
        <v>32</v>
      </c>
      <c r="F22" s="141"/>
      <c r="G22" s="57"/>
      <c r="H22" s="56" t="s">
        <v>32</v>
      </c>
      <c r="I22" s="141"/>
    </row>
    <row r="23" ht="3" customHeight="1"/>
  </sheetData>
  <sheetProtection selectLockedCells="1"/>
  <mergeCells count="5">
    <mergeCell ref="B2:I2"/>
    <mergeCell ref="F3:G3"/>
    <mergeCell ref="F4:G4"/>
    <mergeCell ref="B6:I6"/>
    <mergeCell ref="B15:I15"/>
  </mergeCells>
  <dataValidations count="1">
    <dataValidation type="custom" allowBlank="1" showInputMessage="1" showErrorMessage="1" sqref="C8:C13 F8:F13 I8:I13 I17:I22 F17:F22 C17:C22">
      <formula1>AND(ISERROR(FIND(" ",C8)),ISERROR(FIND("　",C8)))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theme="3" tint="0.39998000860214233"/>
  </sheetPr>
  <dimension ref="B2:Q33"/>
  <sheetViews>
    <sheetView zoomScalePageLayoutView="0" workbookViewId="0" topLeftCell="A1">
      <selection activeCell="C8" sqref="C8:E8"/>
    </sheetView>
  </sheetViews>
  <sheetFormatPr defaultColWidth="9.00390625" defaultRowHeight="18" customHeight="1"/>
  <cols>
    <col min="1" max="1" width="0.6171875" style="0" customWidth="1"/>
    <col min="2" max="2" width="5.375" style="0" customWidth="1"/>
    <col min="3" max="4" width="10.00390625" style="0" customWidth="1"/>
    <col min="5" max="5" width="15.625" style="0" customWidth="1"/>
    <col min="6" max="6" width="3.625" style="0" customWidth="1"/>
    <col min="7" max="7" width="5.375" style="0" customWidth="1"/>
    <col min="8" max="9" width="10.00390625" style="0" customWidth="1"/>
    <col min="10" max="10" width="15.625" style="0" customWidth="1"/>
    <col min="11" max="11" width="3.625" style="0" customWidth="1"/>
    <col min="12" max="12" width="5.375" style="0" customWidth="1"/>
    <col min="13" max="14" width="10.00390625" style="0" customWidth="1"/>
    <col min="15" max="15" width="15.625" style="0" customWidth="1"/>
    <col min="16" max="16" width="0.5" style="0" customWidth="1"/>
  </cols>
  <sheetData>
    <row r="1" ht="1.5" customHeight="1"/>
    <row r="2" spans="2:15" s="1" customFormat="1" ht="28.5" customHeight="1">
      <c r="B2" s="243" t="str">
        <f>+'入力シート'!B2&amp;"申込書（男子個人戦）"</f>
        <v>第５回函館オープン卓球大会（第４９回ＴＳＰ杯）申込書（男子個人戦）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7:17" s="1" customFormat="1" ht="24" customHeight="1">
      <c r="G3" s="252" t="s">
        <v>8</v>
      </c>
      <c r="H3" s="253"/>
      <c r="I3" s="227" t="str">
        <f>IF('入力シート'!E5="","",+"平成"&amp;'入力シート'!E5&amp;"年"&amp;'入力シート'!G5&amp;"月"&amp;'入力シート'!I5&amp;"日")</f>
        <v>平成0年0月0日</v>
      </c>
      <c r="J3" s="241"/>
      <c r="K3" s="248" t="s">
        <v>26</v>
      </c>
      <c r="L3" s="242"/>
      <c r="M3" s="249"/>
      <c r="N3" s="227">
        <f>IF(+'入力シート'!D6="","",+'入力シート'!D6)</f>
      </c>
      <c r="O3" s="242"/>
      <c r="P3" s="52"/>
      <c r="Q3" s="10"/>
    </row>
    <row r="4" spans="2:16" s="1" customFormat="1" ht="24" customHeight="1">
      <c r="B4" s="256" t="s">
        <v>103</v>
      </c>
      <c r="C4" s="256"/>
      <c r="D4" s="256"/>
      <c r="E4" s="256"/>
      <c r="F4" s="257"/>
      <c r="G4" s="252" t="s">
        <v>33</v>
      </c>
      <c r="H4" s="253"/>
      <c r="I4" s="225">
        <f>IF(+'入力シート'!D7="","",+'入力シート'!D7)</f>
      </c>
      <c r="J4" s="255"/>
      <c r="K4" s="248" t="s">
        <v>34</v>
      </c>
      <c r="L4" s="250"/>
      <c r="M4" s="251"/>
      <c r="N4" s="227">
        <f>IF(+'入力シート'!D8="","",+'入力シート'!D8)</f>
      </c>
      <c r="O4" s="242"/>
      <c r="P4" s="52"/>
    </row>
    <row r="5" s="1" customFormat="1" ht="5.25" customHeight="1"/>
    <row r="6" spans="2:12" s="50" customFormat="1" ht="18" customHeight="1" thickBot="1">
      <c r="B6" s="50" t="s">
        <v>41</v>
      </c>
      <c r="G6" s="50" t="s">
        <v>42</v>
      </c>
      <c r="L6" s="50" t="s">
        <v>43</v>
      </c>
    </row>
    <row r="7" spans="2:15" s="7" customFormat="1" ht="16.5" customHeight="1">
      <c r="B7" s="2"/>
      <c r="C7" s="3" t="s">
        <v>1</v>
      </c>
      <c r="D7" s="4" t="s">
        <v>2</v>
      </c>
      <c r="E7" s="6" t="s">
        <v>6</v>
      </c>
      <c r="G7" s="2"/>
      <c r="H7" s="3" t="s">
        <v>1</v>
      </c>
      <c r="I7" s="4" t="s">
        <v>2</v>
      </c>
      <c r="J7" s="6" t="s">
        <v>6</v>
      </c>
      <c r="K7" s="18"/>
      <c r="L7" s="2"/>
      <c r="M7" s="3" t="s">
        <v>1</v>
      </c>
      <c r="N7" s="4" t="s">
        <v>2</v>
      </c>
      <c r="O7" s="6" t="s">
        <v>6</v>
      </c>
    </row>
    <row r="8" spans="2:15" s="7" customFormat="1" ht="24" customHeight="1">
      <c r="B8" s="246" t="s">
        <v>5</v>
      </c>
      <c r="C8" s="29" t="s">
        <v>110</v>
      </c>
      <c r="D8" s="30" t="s">
        <v>111</v>
      </c>
      <c r="E8" s="41" t="s">
        <v>114</v>
      </c>
      <c r="G8" s="246" t="s">
        <v>5</v>
      </c>
      <c r="H8" s="29" t="s">
        <v>110</v>
      </c>
      <c r="I8" s="30" t="s">
        <v>111</v>
      </c>
      <c r="J8" s="41" t="s">
        <v>114</v>
      </c>
      <c r="K8" s="19"/>
      <c r="L8" s="246" t="s">
        <v>5</v>
      </c>
      <c r="M8" s="29" t="s">
        <v>110</v>
      </c>
      <c r="N8" s="30" t="s">
        <v>111</v>
      </c>
      <c r="O8" s="41" t="s">
        <v>114</v>
      </c>
    </row>
    <row r="9" spans="2:15" s="7" customFormat="1" ht="24" customHeight="1">
      <c r="B9" s="247"/>
      <c r="C9" s="31" t="s">
        <v>118</v>
      </c>
      <c r="D9" s="32" t="s">
        <v>119</v>
      </c>
      <c r="E9" s="42" t="s">
        <v>114</v>
      </c>
      <c r="G9" s="247"/>
      <c r="H9" s="31" t="s">
        <v>118</v>
      </c>
      <c r="I9" s="32" t="s">
        <v>119</v>
      </c>
      <c r="J9" s="42" t="s">
        <v>114</v>
      </c>
      <c r="K9" s="19"/>
      <c r="L9" s="247"/>
      <c r="M9" s="31" t="s">
        <v>118</v>
      </c>
      <c r="N9" s="32" t="s">
        <v>119</v>
      </c>
      <c r="O9" s="42" t="s">
        <v>114</v>
      </c>
    </row>
    <row r="10" spans="2:15" s="7" customFormat="1" ht="24" customHeight="1">
      <c r="B10" s="244">
        <v>1</v>
      </c>
      <c r="C10" s="142"/>
      <c r="D10" s="143"/>
      <c r="E10" s="144"/>
      <c r="G10" s="8">
        <v>1</v>
      </c>
      <c r="H10" s="153"/>
      <c r="I10" s="154"/>
      <c r="J10" s="155"/>
      <c r="K10" s="19"/>
      <c r="L10" s="8">
        <v>1</v>
      </c>
      <c r="M10" s="153"/>
      <c r="N10" s="154"/>
      <c r="O10" s="155"/>
    </row>
    <row r="11" spans="2:15" s="7" customFormat="1" ht="24" customHeight="1">
      <c r="B11" s="245"/>
      <c r="C11" s="145"/>
      <c r="D11" s="146"/>
      <c r="E11" s="147"/>
      <c r="G11" s="8">
        <v>2</v>
      </c>
      <c r="H11" s="153"/>
      <c r="I11" s="154"/>
      <c r="J11" s="155"/>
      <c r="K11" s="19"/>
      <c r="L11" s="8">
        <v>2</v>
      </c>
      <c r="M11" s="153"/>
      <c r="N11" s="154"/>
      <c r="O11" s="155"/>
    </row>
    <row r="12" spans="2:15" s="7" customFormat="1" ht="24" customHeight="1">
      <c r="B12" s="244">
        <v>2</v>
      </c>
      <c r="C12" s="142"/>
      <c r="D12" s="143"/>
      <c r="E12" s="148"/>
      <c r="G12" s="8">
        <v>3</v>
      </c>
      <c r="H12" s="153"/>
      <c r="I12" s="154"/>
      <c r="J12" s="155"/>
      <c r="K12" s="19"/>
      <c r="L12" s="8">
        <v>3</v>
      </c>
      <c r="M12" s="153"/>
      <c r="N12" s="154"/>
      <c r="O12" s="155"/>
    </row>
    <row r="13" spans="2:15" s="7" customFormat="1" ht="24" customHeight="1">
      <c r="B13" s="245"/>
      <c r="C13" s="145"/>
      <c r="D13" s="146"/>
      <c r="E13" s="149"/>
      <c r="G13" s="8">
        <v>4</v>
      </c>
      <c r="H13" s="153"/>
      <c r="I13" s="154"/>
      <c r="J13" s="155"/>
      <c r="K13" s="19"/>
      <c r="L13" s="8">
        <v>4</v>
      </c>
      <c r="M13" s="153"/>
      <c r="N13" s="154"/>
      <c r="O13" s="155"/>
    </row>
    <row r="14" spans="2:15" s="7" customFormat="1" ht="24" customHeight="1">
      <c r="B14" s="244">
        <v>3</v>
      </c>
      <c r="C14" s="142"/>
      <c r="D14" s="143"/>
      <c r="E14" s="148"/>
      <c r="G14" s="8">
        <v>5</v>
      </c>
      <c r="H14" s="153"/>
      <c r="I14" s="154"/>
      <c r="J14" s="155"/>
      <c r="K14" s="19"/>
      <c r="L14" s="8">
        <v>5</v>
      </c>
      <c r="M14" s="153"/>
      <c r="N14" s="154"/>
      <c r="O14" s="155"/>
    </row>
    <row r="15" spans="2:15" s="7" customFormat="1" ht="24" customHeight="1">
      <c r="B15" s="245"/>
      <c r="C15" s="145"/>
      <c r="D15" s="146"/>
      <c r="E15" s="149"/>
      <c r="G15" s="8">
        <v>6</v>
      </c>
      <c r="H15" s="153"/>
      <c r="I15" s="154"/>
      <c r="J15" s="155"/>
      <c r="K15" s="19"/>
      <c r="L15" s="8">
        <v>6</v>
      </c>
      <c r="M15" s="153"/>
      <c r="N15" s="154"/>
      <c r="O15" s="155"/>
    </row>
    <row r="16" spans="2:15" s="7" customFormat="1" ht="24" customHeight="1">
      <c r="B16" s="244">
        <v>4</v>
      </c>
      <c r="C16" s="142"/>
      <c r="D16" s="143"/>
      <c r="E16" s="148"/>
      <c r="G16" s="8">
        <v>7</v>
      </c>
      <c r="H16" s="153"/>
      <c r="I16" s="154"/>
      <c r="J16" s="155"/>
      <c r="K16" s="19"/>
      <c r="L16" s="8">
        <v>7</v>
      </c>
      <c r="M16" s="153"/>
      <c r="N16" s="154"/>
      <c r="O16" s="155"/>
    </row>
    <row r="17" spans="2:15" s="7" customFormat="1" ht="24" customHeight="1">
      <c r="B17" s="245"/>
      <c r="C17" s="145"/>
      <c r="D17" s="146"/>
      <c r="E17" s="149"/>
      <c r="G17" s="8">
        <v>8</v>
      </c>
      <c r="H17" s="153"/>
      <c r="I17" s="154"/>
      <c r="J17" s="155"/>
      <c r="K17" s="19"/>
      <c r="L17" s="8">
        <v>8</v>
      </c>
      <c r="M17" s="153"/>
      <c r="N17" s="154"/>
      <c r="O17" s="155"/>
    </row>
    <row r="18" spans="2:15" s="7" customFormat="1" ht="24" customHeight="1">
      <c r="B18" s="244">
        <v>5</v>
      </c>
      <c r="C18" s="142"/>
      <c r="D18" s="143"/>
      <c r="E18" s="148"/>
      <c r="G18" s="8">
        <v>9</v>
      </c>
      <c r="H18" s="153"/>
      <c r="I18" s="154"/>
      <c r="J18" s="155"/>
      <c r="K18" s="19"/>
      <c r="L18" s="8">
        <v>9</v>
      </c>
      <c r="M18" s="153"/>
      <c r="N18" s="154"/>
      <c r="O18" s="155"/>
    </row>
    <row r="19" spans="2:15" s="7" customFormat="1" ht="24" customHeight="1">
      <c r="B19" s="245"/>
      <c r="C19" s="145"/>
      <c r="D19" s="146"/>
      <c r="E19" s="149"/>
      <c r="G19" s="8">
        <v>10</v>
      </c>
      <c r="H19" s="153"/>
      <c r="I19" s="154"/>
      <c r="J19" s="155"/>
      <c r="K19" s="19"/>
      <c r="L19" s="8">
        <v>10</v>
      </c>
      <c r="M19" s="153"/>
      <c r="N19" s="154"/>
      <c r="O19" s="155"/>
    </row>
    <row r="20" spans="2:15" s="7" customFormat="1" ht="24" customHeight="1">
      <c r="B20" s="244">
        <v>6</v>
      </c>
      <c r="C20" s="142"/>
      <c r="D20" s="143"/>
      <c r="E20" s="148"/>
      <c r="G20" s="8">
        <v>11</v>
      </c>
      <c r="H20" s="153"/>
      <c r="I20" s="154"/>
      <c r="J20" s="155"/>
      <c r="K20" s="19"/>
      <c r="L20" s="8">
        <v>11</v>
      </c>
      <c r="M20" s="153"/>
      <c r="N20" s="154"/>
      <c r="O20" s="159"/>
    </row>
    <row r="21" spans="2:15" s="7" customFormat="1" ht="24" customHeight="1">
      <c r="B21" s="245"/>
      <c r="C21" s="145"/>
      <c r="D21" s="146"/>
      <c r="E21" s="149"/>
      <c r="G21" s="8">
        <v>12</v>
      </c>
      <c r="H21" s="153"/>
      <c r="I21" s="154"/>
      <c r="J21" s="155"/>
      <c r="K21" s="19"/>
      <c r="L21" s="8">
        <v>12</v>
      </c>
      <c r="M21" s="153"/>
      <c r="N21" s="154"/>
      <c r="O21" s="155"/>
    </row>
    <row r="22" spans="2:15" s="7" customFormat="1" ht="24" customHeight="1">
      <c r="B22" s="244">
        <v>7</v>
      </c>
      <c r="C22" s="142"/>
      <c r="D22" s="143"/>
      <c r="E22" s="148"/>
      <c r="G22" s="8">
        <v>13</v>
      </c>
      <c r="H22" s="153"/>
      <c r="I22" s="154"/>
      <c r="J22" s="155"/>
      <c r="K22" s="19"/>
      <c r="L22" s="8">
        <v>13</v>
      </c>
      <c r="M22" s="153"/>
      <c r="N22" s="154"/>
      <c r="O22" s="155"/>
    </row>
    <row r="23" spans="2:15" s="7" customFormat="1" ht="24" customHeight="1">
      <c r="B23" s="245"/>
      <c r="C23" s="145"/>
      <c r="D23" s="146"/>
      <c r="E23" s="149"/>
      <c r="G23" s="8">
        <v>14</v>
      </c>
      <c r="H23" s="153"/>
      <c r="I23" s="154"/>
      <c r="J23" s="155"/>
      <c r="K23" s="19"/>
      <c r="L23" s="8">
        <v>14</v>
      </c>
      <c r="M23" s="153"/>
      <c r="N23" s="154"/>
      <c r="O23" s="155"/>
    </row>
    <row r="24" spans="2:15" s="7" customFormat="1" ht="24" customHeight="1">
      <c r="B24" s="244">
        <v>8</v>
      </c>
      <c r="C24" s="142"/>
      <c r="D24" s="143"/>
      <c r="E24" s="148"/>
      <c r="G24" s="8">
        <v>15</v>
      </c>
      <c r="H24" s="153"/>
      <c r="I24" s="154"/>
      <c r="J24" s="155"/>
      <c r="K24" s="19"/>
      <c r="L24" s="8">
        <v>15</v>
      </c>
      <c r="M24" s="153"/>
      <c r="N24" s="154"/>
      <c r="O24" s="155"/>
    </row>
    <row r="25" spans="2:15" s="7" customFormat="1" ht="24" customHeight="1" thickBot="1">
      <c r="B25" s="254"/>
      <c r="C25" s="150"/>
      <c r="D25" s="151"/>
      <c r="E25" s="152"/>
      <c r="G25" s="9">
        <v>16</v>
      </c>
      <c r="H25" s="156"/>
      <c r="I25" s="157"/>
      <c r="J25" s="158"/>
      <c r="K25" s="19"/>
      <c r="L25" s="9">
        <v>16</v>
      </c>
      <c r="M25" s="156"/>
      <c r="N25" s="157"/>
      <c r="O25" s="158"/>
    </row>
    <row r="26" spans="2:11" s="7" customFormat="1" ht="5.25" customHeight="1">
      <c r="B26" s="18"/>
      <c r="C26" s="20"/>
      <c r="D26" s="20"/>
      <c r="E26" s="20"/>
      <c r="G26" s="18"/>
      <c r="H26" s="20"/>
      <c r="I26" s="20"/>
      <c r="J26" s="20"/>
      <c r="K26" s="19"/>
    </row>
    <row r="27" spans="2:10" s="1" customFormat="1" ht="14.25" customHeight="1">
      <c r="B27" s="21"/>
      <c r="C27" s="21"/>
      <c r="D27" s="21"/>
      <c r="E27" s="21"/>
      <c r="G27" s="18"/>
      <c r="H27" s="18"/>
      <c r="I27" s="22"/>
      <c r="J27" s="22"/>
    </row>
    <row r="33" ht="35.25" customHeight="1">
      <c r="C33" s="12"/>
    </row>
  </sheetData>
  <sheetProtection selectLockedCells="1"/>
  <mergeCells count="21">
    <mergeCell ref="I4:J4"/>
    <mergeCell ref="B20:B21"/>
    <mergeCell ref="B16:B17"/>
    <mergeCell ref="B14:B15"/>
    <mergeCell ref="B4:F4"/>
    <mergeCell ref="G3:H3"/>
    <mergeCell ref="B24:B25"/>
    <mergeCell ref="B18:B19"/>
    <mergeCell ref="B22:B23"/>
    <mergeCell ref="G4:H4"/>
    <mergeCell ref="B8:B9"/>
    <mergeCell ref="I3:J3"/>
    <mergeCell ref="N3:O3"/>
    <mergeCell ref="B2:O2"/>
    <mergeCell ref="B10:B11"/>
    <mergeCell ref="B12:B13"/>
    <mergeCell ref="G8:G9"/>
    <mergeCell ref="L8:L9"/>
    <mergeCell ref="N4:O4"/>
    <mergeCell ref="K3:M3"/>
    <mergeCell ref="K4:M4"/>
  </mergeCells>
  <dataValidations count="1">
    <dataValidation type="custom" allowBlank="1" showInputMessage="1" showErrorMessage="1" sqref="C10:D25 H10:I25 M10:N25">
      <formula1>AND(ISERROR(FIND(" ",C10)),ISERROR(FIND("　",C10)))</formula1>
    </dataValidation>
  </dataValidations>
  <printOptions/>
  <pageMargins left="0.7086614173228347" right="0.7086614173228347" top="0.5511811023622047" bottom="0.4724409448818898" header="0.31496062992125984" footer="0.31496062992125984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2:Q33"/>
  <sheetViews>
    <sheetView zoomScalePageLayoutView="0" workbookViewId="0" topLeftCell="A1">
      <selection activeCell="R9" sqref="R9"/>
    </sheetView>
  </sheetViews>
  <sheetFormatPr defaultColWidth="9.00390625" defaultRowHeight="18" customHeight="1"/>
  <cols>
    <col min="1" max="1" width="0.6171875" style="0" customWidth="1"/>
    <col min="2" max="2" width="5.375" style="0" customWidth="1"/>
    <col min="3" max="4" width="10.00390625" style="0" customWidth="1"/>
    <col min="5" max="5" width="15.625" style="0" customWidth="1"/>
    <col min="6" max="6" width="3.625" style="0" customWidth="1"/>
    <col min="7" max="7" width="5.375" style="0" customWidth="1"/>
    <col min="8" max="9" width="10.00390625" style="0" customWidth="1"/>
    <col min="10" max="10" width="15.625" style="0" customWidth="1"/>
    <col min="11" max="11" width="3.625" style="0" customWidth="1"/>
    <col min="12" max="12" width="5.375" style="0" customWidth="1"/>
    <col min="13" max="14" width="10.00390625" style="0" customWidth="1"/>
    <col min="15" max="15" width="15.625" style="0" customWidth="1"/>
    <col min="16" max="16" width="0.5" style="0" customWidth="1"/>
  </cols>
  <sheetData>
    <row r="1" ht="1.5" customHeight="1"/>
    <row r="2" spans="2:15" s="1" customFormat="1" ht="28.5" customHeight="1">
      <c r="B2" s="243" t="str">
        <f>+'入力シート'!B2&amp;"申込書（女子個人戦）"</f>
        <v>第５回函館オープン卓球大会（第４９回ＴＳＰ杯）申込書（女子個人戦）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7:17" s="1" customFormat="1" ht="24" customHeight="1">
      <c r="G3" s="252" t="s">
        <v>8</v>
      </c>
      <c r="H3" s="253"/>
      <c r="I3" s="227" t="str">
        <f>IF('入力シート'!E5="","",+"平成"&amp;'入力シート'!E5&amp;"年"&amp;'入力シート'!G5&amp;"月"&amp;'入力シート'!I5&amp;"日")</f>
        <v>平成0年0月0日</v>
      </c>
      <c r="J3" s="241"/>
      <c r="K3" s="248" t="s">
        <v>26</v>
      </c>
      <c r="L3" s="242"/>
      <c r="M3" s="249"/>
      <c r="N3" s="227">
        <f>IF(+'入力シート'!D7="","",+'入力シート'!D7)</f>
      </c>
      <c r="O3" s="242"/>
      <c r="P3" s="52"/>
      <c r="Q3" s="10"/>
    </row>
    <row r="4" spans="2:16" s="1" customFormat="1" ht="24" customHeight="1">
      <c r="B4" s="256" t="s">
        <v>103</v>
      </c>
      <c r="C4" s="256"/>
      <c r="D4" s="256"/>
      <c r="E4" s="256"/>
      <c r="F4" s="257"/>
      <c r="G4" s="252" t="s">
        <v>33</v>
      </c>
      <c r="H4" s="253"/>
      <c r="I4" s="225">
        <f>IF(+'入力シート'!D7="","",+'入力シート'!D7)</f>
      </c>
      <c r="J4" s="255"/>
      <c r="K4" s="248" t="s">
        <v>34</v>
      </c>
      <c r="L4" s="250"/>
      <c r="M4" s="251"/>
      <c r="N4" s="227">
        <f>IF(+'入力シート'!D8="","",+'入力シート'!D8)</f>
      </c>
      <c r="O4" s="242"/>
      <c r="P4" s="52"/>
    </row>
    <row r="5" s="1" customFormat="1" ht="5.25" customHeight="1"/>
    <row r="6" spans="2:12" s="50" customFormat="1" ht="18" customHeight="1" thickBot="1">
      <c r="B6" s="50" t="s">
        <v>76</v>
      </c>
      <c r="G6" s="50" t="s">
        <v>77</v>
      </c>
      <c r="L6" s="50" t="s">
        <v>78</v>
      </c>
    </row>
    <row r="7" spans="2:15" s="7" customFormat="1" ht="16.5" customHeight="1">
      <c r="B7" s="2"/>
      <c r="C7" s="3" t="s">
        <v>1</v>
      </c>
      <c r="D7" s="4" t="s">
        <v>2</v>
      </c>
      <c r="E7" s="6" t="s">
        <v>6</v>
      </c>
      <c r="G7" s="2"/>
      <c r="H7" s="3" t="s">
        <v>1</v>
      </c>
      <c r="I7" s="4" t="s">
        <v>2</v>
      </c>
      <c r="J7" s="6" t="s">
        <v>6</v>
      </c>
      <c r="K7" s="18"/>
      <c r="L7" s="2"/>
      <c r="M7" s="3" t="s">
        <v>1</v>
      </c>
      <c r="N7" s="4" t="s">
        <v>2</v>
      </c>
      <c r="O7" s="6" t="s">
        <v>6</v>
      </c>
    </row>
    <row r="8" spans="2:15" s="7" customFormat="1" ht="24" customHeight="1">
      <c r="B8" s="246" t="s">
        <v>5</v>
      </c>
      <c r="C8" s="29" t="s">
        <v>110</v>
      </c>
      <c r="D8" s="30" t="s">
        <v>111</v>
      </c>
      <c r="E8" s="41" t="s">
        <v>114</v>
      </c>
      <c r="G8" s="246" t="s">
        <v>5</v>
      </c>
      <c r="H8" s="29" t="s">
        <v>110</v>
      </c>
      <c r="I8" s="30" t="s">
        <v>111</v>
      </c>
      <c r="J8" s="41" t="s">
        <v>114</v>
      </c>
      <c r="K8" s="19"/>
      <c r="L8" s="246" t="s">
        <v>5</v>
      </c>
      <c r="M8" s="29" t="s">
        <v>110</v>
      </c>
      <c r="N8" s="30" t="s">
        <v>111</v>
      </c>
      <c r="O8" s="41" t="s">
        <v>114</v>
      </c>
    </row>
    <row r="9" spans="2:15" s="7" customFormat="1" ht="24" customHeight="1">
      <c r="B9" s="247"/>
      <c r="C9" s="31" t="s">
        <v>118</v>
      </c>
      <c r="D9" s="32" t="s">
        <v>119</v>
      </c>
      <c r="E9" s="42" t="s">
        <v>114</v>
      </c>
      <c r="G9" s="247"/>
      <c r="H9" s="31" t="s">
        <v>118</v>
      </c>
      <c r="I9" s="32" t="s">
        <v>119</v>
      </c>
      <c r="J9" s="42" t="s">
        <v>114</v>
      </c>
      <c r="K9" s="19"/>
      <c r="L9" s="247"/>
      <c r="M9" s="31" t="s">
        <v>118</v>
      </c>
      <c r="N9" s="32" t="s">
        <v>119</v>
      </c>
      <c r="O9" s="42" t="s">
        <v>114</v>
      </c>
    </row>
    <row r="10" spans="2:15" s="7" customFormat="1" ht="24" customHeight="1">
      <c r="B10" s="244">
        <v>1</v>
      </c>
      <c r="C10" s="142"/>
      <c r="D10" s="143"/>
      <c r="E10" s="144"/>
      <c r="G10" s="8">
        <v>1</v>
      </c>
      <c r="H10" s="153"/>
      <c r="I10" s="154"/>
      <c r="J10" s="185"/>
      <c r="K10" s="19"/>
      <c r="L10" s="8">
        <v>1</v>
      </c>
      <c r="M10" s="153"/>
      <c r="N10" s="154"/>
      <c r="O10" s="155"/>
    </row>
    <row r="11" spans="2:15" s="7" customFormat="1" ht="24" customHeight="1">
      <c r="B11" s="245"/>
      <c r="C11" s="145"/>
      <c r="D11" s="146"/>
      <c r="E11" s="147"/>
      <c r="G11" s="8">
        <v>2</v>
      </c>
      <c r="H11" s="153"/>
      <c r="I11" s="154"/>
      <c r="J11" s="185"/>
      <c r="K11" s="19"/>
      <c r="L11" s="8">
        <v>2</v>
      </c>
      <c r="M11" s="153"/>
      <c r="N11" s="154"/>
      <c r="O11" s="155"/>
    </row>
    <row r="12" spans="2:15" s="7" customFormat="1" ht="24" customHeight="1">
      <c r="B12" s="244">
        <v>2</v>
      </c>
      <c r="C12" s="142"/>
      <c r="D12" s="143"/>
      <c r="E12" s="148"/>
      <c r="G12" s="8">
        <v>3</v>
      </c>
      <c r="H12" s="153"/>
      <c r="I12" s="154"/>
      <c r="J12" s="155"/>
      <c r="K12" s="19"/>
      <c r="L12" s="8">
        <v>3</v>
      </c>
      <c r="M12" s="153"/>
      <c r="N12" s="154"/>
      <c r="O12" s="155"/>
    </row>
    <row r="13" spans="2:15" s="7" customFormat="1" ht="24" customHeight="1">
      <c r="B13" s="245"/>
      <c r="C13" s="145"/>
      <c r="D13" s="146"/>
      <c r="E13" s="149"/>
      <c r="G13" s="8">
        <v>4</v>
      </c>
      <c r="H13" s="153"/>
      <c r="I13" s="154"/>
      <c r="J13" s="155"/>
      <c r="K13" s="19"/>
      <c r="L13" s="8">
        <v>4</v>
      </c>
      <c r="M13" s="153"/>
      <c r="N13" s="154"/>
      <c r="O13" s="155"/>
    </row>
    <row r="14" spans="2:15" s="7" customFormat="1" ht="24" customHeight="1">
      <c r="B14" s="244">
        <v>3</v>
      </c>
      <c r="C14" s="142"/>
      <c r="D14" s="143"/>
      <c r="E14" s="148"/>
      <c r="G14" s="8">
        <v>5</v>
      </c>
      <c r="H14" s="153"/>
      <c r="I14" s="154"/>
      <c r="J14" s="155"/>
      <c r="K14" s="19"/>
      <c r="L14" s="8">
        <v>5</v>
      </c>
      <c r="M14" s="153"/>
      <c r="N14" s="154"/>
      <c r="O14" s="155"/>
    </row>
    <row r="15" spans="2:15" s="7" customFormat="1" ht="24" customHeight="1">
      <c r="B15" s="245"/>
      <c r="C15" s="145"/>
      <c r="D15" s="146"/>
      <c r="E15" s="149"/>
      <c r="G15" s="8">
        <v>6</v>
      </c>
      <c r="H15" s="153"/>
      <c r="I15" s="154"/>
      <c r="J15" s="155"/>
      <c r="K15" s="19"/>
      <c r="L15" s="8">
        <v>6</v>
      </c>
      <c r="M15" s="153"/>
      <c r="N15" s="154"/>
      <c r="O15" s="155"/>
    </row>
    <row r="16" spans="2:15" s="7" customFormat="1" ht="24" customHeight="1">
      <c r="B16" s="244">
        <v>4</v>
      </c>
      <c r="C16" s="142"/>
      <c r="D16" s="143"/>
      <c r="E16" s="148"/>
      <c r="G16" s="8">
        <v>7</v>
      </c>
      <c r="H16" s="153"/>
      <c r="I16" s="154"/>
      <c r="J16" s="155"/>
      <c r="K16" s="19"/>
      <c r="L16" s="8">
        <v>7</v>
      </c>
      <c r="M16" s="153"/>
      <c r="N16" s="154"/>
      <c r="O16" s="155"/>
    </row>
    <row r="17" spans="2:15" s="7" customFormat="1" ht="24" customHeight="1">
      <c r="B17" s="245"/>
      <c r="C17" s="145"/>
      <c r="D17" s="146"/>
      <c r="E17" s="149"/>
      <c r="G17" s="8">
        <v>8</v>
      </c>
      <c r="H17" s="153"/>
      <c r="I17" s="154"/>
      <c r="J17" s="155"/>
      <c r="K17" s="19"/>
      <c r="L17" s="8">
        <v>8</v>
      </c>
      <c r="M17" s="153"/>
      <c r="N17" s="154"/>
      <c r="O17" s="155"/>
    </row>
    <row r="18" spans="2:15" s="7" customFormat="1" ht="24" customHeight="1">
      <c r="B18" s="244">
        <v>5</v>
      </c>
      <c r="C18" s="142"/>
      <c r="D18" s="143"/>
      <c r="E18" s="148"/>
      <c r="G18" s="8">
        <v>9</v>
      </c>
      <c r="H18" s="153"/>
      <c r="I18" s="154"/>
      <c r="J18" s="155"/>
      <c r="K18" s="19"/>
      <c r="L18" s="8">
        <v>9</v>
      </c>
      <c r="M18" s="153"/>
      <c r="N18" s="154"/>
      <c r="O18" s="155"/>
    </row>
    <row r="19" spans="2:15" s="7" customFormat="1" ht="24" customHeight="1">
      <c r="B19" s="245"/>
      <c r="C19" s="145"/>
      <c r="D19" s="146"/>
      <c r="E19" s="149"/>
      <c r="G19" s="8">
        <v>10</v>
      </c>
      <c r="H19" s="153"/>
      <c r="I19" s="154"/>
      <c r="J19" s="155"/>
      <c r="K19" s="19"/>
      <c r="L19" s="8">
        <v>10</v>
      </c>
      <c r="M19" s="153"/>
      <c r="N19" s="154"/>
      <c r="O19" s="155"/>
    </row>
    <row r="20" spans="2:15" s="7" customFormat="1" ht="24" customHeight="1">
      <c r="B20" s="244">
        <v>6</v>
      </c>
      <c r="C20" s="142"/>
      <c r="D20" s="143"/>
      <c r="E20" s="148"/>
      <c r="G20" s="8">
        <v>11</v>
      </c>
      <c r="H20" s="153"/>
      <c r="I20" s="154"/>
      <c r="J20" s="155"/>
      <c r="K20" s="19"/>
      <c r="L20" s="8">
        <v>11</v>
      </c>
      <c r="M20" s="153"/>
      <c r="N20" s="154"/>
      <c r="O20" s="159"/>
    </row>
    <row r="21" spans="2:15" s="7" customFormat="1" ht="24" customHeight="1">
      <c r="B21" s="245"/>
      <c r="C21" s="145"/>
      <c r="D21" s="146"/>
      <c r="E21" s="149"/>
      <c r="G21" s="8">
        <v>12</v>
      </c>
      <c r="H21" s="153"/>
      <c r="I21" s="154"/>
      <c r="J21" s="155"/>
      <c r="K21" s="19"/>
      <c r="L21" s="8">
        <v>12</v>
      </c>
      <c r="M21" s="153"/>
      <c r="N21" s="154"/>
      <c r="O21" s="155"/>
    </row>
    <row r="22" spans="2:15" s="7" customFormat="1" ht="24" customHeight="1">
      <c r="B22" s="244">
        <v>7</v>
      </c>
      <c r="C22" s="142"/>
      <c r="D22" s="143"/>
      <c r="E22" s="148"/>
      <c r="G22" s="8">
        <v>13</v>
      </c>
      <c r="H22" s="153"/>
      <c r="I22" s="154"/>
      <c r="J22" s="155"/>
      <c r="K22" s="19"/>
      <c r="L22" s="8">
        <v>13</v>
      </c>
      <c r="M22" s="153"/>
      <c r="N22" s="154"/>
      <c r="O22" s="155"/>
    </row>
    <row r="23" spans="2:15" s="7" customFormat="1" ht="24" customHeight="1">
      <c r="B23" s="245"/>
      <c r="C23" s="145"/>
      <c r="D23" s="146"/>
      <c r="E23" s="149"/>
      <c r="G23" s="8">
        <v>14</v>
      </c>
      <c r="H23" s="153"/>
      <c r="I23" s="154"/>
      <c r="J23" s="155"/>
      <c r="K23" s="19"/>
      <c r="L23" s="8">
        <v>14</v>
      </c>
      <c r="M23" s="153"/>
      <c r="N23" s="154"/>
      <c r="O23" s="155"/>
    </row>
    <row r="24" spans="2:15" s="7" customFormat="1" ht="24" customHeight="1">
      <c r="B24" s="244">
        <v>8</v>
      </c>
      <c r="C24" s="142"/>
      <c r="D24" s="143"/>
      <c r="E24" s="148"/>
      <c r="G24" s="8">
        <v>15</v>
      </c>
      <c r="H24" s="153"/>
      <c r="I24" s="154"/>
      <c r="J24" s="155"/>
      <c r="K24" s="19"/>
      <c r="L24" s="8">
        <v>15</v>
      </c>
      <c r="M24" s="153"/>
      <c r="N24" s="154"/>
      <c r="O24" s="155"/>
    </row>
    <row r="25" spans="2:15" s="7" customFormat="1" ht="24" customHeight="1" thickBot="1">
      <c r="B25" s="254"/>
      <c r="C25" s="150"/>
      <c r="D25" s="151"/>
      <c r="E25" s="152"/>
      <c r="G25" s="9">
        <v>16</v>
      </c>
      <c r="H25" s="156"/>
      <c r="I25" s="157"/>
      <c r="J25" s="158"/>
      <c r="K25" s="19"/>
      <c r="L25" s="9">
        <v>16</v>
      </c>
      <c r="M25" s="156"/>
      <c r="N25" s="157"/>
      <c r="O25" s="158"/>
    </row>
    <row r="26" spans="2:11" s="7" customFormat="1" ht="5.25" customHeight="1">
      <c r="B26" s="18"/>
      <c r="C26" s="20"/>
      <c r="D26" s="20"/>
      <c r="E26" s="20"/>
      <c r="G26" s="18"/>
      <c r="H26" s="20"/>
      <c r="I26" s="20"/>
      <c r="J26" s="20"/>
      <c r="K26" s="19"/>
    </row>
    <row r="27" spans="2:10" s="1" customFormat="1" ht="14.25" customHeight="1">
      <c r="B27" s="21"/>
      <c r="C27" s="21"/>
      <c r="D27" s="21"/>
      <c r="E27" s="21"/>
      <c r="G27" s="18"/>
      <c r="H27" s="18"/>
      <c r="I27" s="22"/>
      <c r="J27" s="22"/>
    </row>
    <row r="33" ht="35.25" customHeight="1">
      <c r="C33" s="12"/>
    </row>
  </sheetData>
  <sheetProtection selectLockedCells="1"/>
  <mergeCells count="21">
    <mergeCell ref="B2:O2"/>
    <mergeCell ref="G3:H3"/>
    <mergeCell ref="I3:J3"/>
    <mergeCell ref="K3:M3"/>
    <mergeCell ref="N3:O3"/>
    <mergeCell ref="L8:L9"/>
    <mergeCell ref="B24:B25"/>
    <mergeCell ref="B8:B9"/>
    <mergeCell ref="B10:B11"/>
    <mergeCell ref="B12:B13"/>
    <mergeCell ref="B14:B15"/>
    <mergeCell ref="B22:B23"/>
    <mergeCell ref="B16:B17"/>
    <mergeCell ref="G4:H4"/>
    <mergeCell ref="N4:O4"/>
    <mergeCell ref="B4:F4"/>
    <mergeCell ref="K4:M4"/>
    <mergeCell ref="B20:B21"/>
    <mergeCell ref="I4:J4"/>
    <mergeCell ref="G8:G9"/>
    <mergeCell ref="B18:B19"/>
  </mergeCells>
  <dataValidations count="1">
    <dataValidation type="custom" allowBlank="1" showInputMessage="1" showErrorMessage="1" sqref="C10:D25 M10:N25 H10:I25">
      <formula1>AND(ISERROR(FIND(" ",C10)),ISERROR(FIND("　",C10)))</formula1>
    </dataValidation>
  </dataValidations>
  <printOptions/>
  <pageMargins left="0.7086614173228347" right="0.7086614173228347" top="0.5511811023622047" bottom="0.4724409448818898" header="0.31496062992125984" footer="0.31496062992125984"/>
  <pageSetup blackAndWhite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FFC000"/>
  </sheetPr>
  <dimension ref="B2:O27"/>
  <sheetViews>
    <sheetView zoomScalePageLayoutView="0" workbookViewId="0" topLeftCell="A1">
      <selection activeCell="O12" sqref="O12"/>
    </sheetView>
  </sheetViews>
  <sheetFormatPr defaultColWidth="9.00390625" defaultRowHeight="18" customHeight="1"/>
  <cols>
    <col min="1" max="1" width="0.6171875" style="0" customWidth="1"/>
    <col min="2" max="2" width="7.625" style="0" customWidth="1"/>
    <col min="3" max="4" width="11.00390625" style="0" customWidth="1"/>
    <col min="5" max="5" width="16.875" style="0" customWidth="1"/>
    <col min="6" max="6" width="15.875" style="0" customWidth="1"/>
    <col min="7" max="7" width="2.75390625" style="0" customWidth="1"/>
    <col min="8" max="8" width="7.625" style="0" customWidth="1"/>
    <col min="9" max="10" width="11.00390625" style="0" customWidth="1"/>
    <col min="11" max="11" width="16.875" style="0" customWidth="1"/>
    <col min="12" max="12" width="15.875" style="0" customWidth="1"/>
    <col min="13" max="13" width="0.5" style="0" customWidth="1"/>
    <col min="14" max="15" width="10.00390625" style="0" customWidth="1"/>
    <col min="16" max="16" width="15.625" style="0" customWidth="1"/>
  </cols>
  <sheetData>
    <row r="1" ht="1.5" customHeight="1"/>
    <row r="2" spans="2:15" s="1" customFormat="1" ht="28.5" customHeight="1">
      <c r="B2" s="243" t="str">
        <f>+'入力シート'!B2&amp;"申込書（男女年代別）"</f>
        <v>第５回函館オープン卓球大会（第４９回ＴＳＰ杯）申込書（男女年代別）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59"/>
      <c r="N2" s="59"/>
      <c r="O2" s="59"/>
    </row>
    <row r="3" spans="2:14" s="1" customFormat="1" ht="19.5" customHeight="1">
      <c r="B3" s="261" t="s">
        <v>102</v>
      </c>
      <c r="C3" s="261"/>
      <c r="D3" s="262"/>
      <c r="E3" s="40" t="s">
        <v>8</v>
      </c>
      <c r="F3" s="227" t="str">
        <f>IF('入力シート'!E5="","",+"平成"&amp;'入力シート'!E5&amp;"年"&amp;'入力シート'!G5&amp;"月"&amp;'入力シート'!I5&amp;"日")</f>
        <v>平成0年0月0日</v>
      </c>
      <c r="G3" s="242"/>
      <c r="H3" s="241"/>
      <c r="I3" s="258" t="s">
        <v>26</v>
      </c>
      <c r="J3" s="259"/>
      <c r="K3" s="242">
        <f>IF(+'入力シート'!D6="","",+'入力シート'!D6)</f>
      </c>
      <c r="L3" s="241"/>
      <c r="M3" s="10"/>
      <c r="N3" s="10"/>
    </row>
    <row r="4" spans="2:12" s="1" customFormat="1" ht="19.5" customHeight="1">
      <c r="B4" s="261"/>
      <c r="C4" s="261"/>
      <c r="D4" s="262"/>
      <c r="E4" s="40" t="s">
        <v>33</v>
      </c>
      <c r="F4" s="225">
        <f>IF(+'入力シート'!D7="","",+'入力シート'!D7)</f>
      </c>
      <c r="G4" s="250"/>
      <c r="H4" s="255"/>
      <c r="I4" s="260" t="s">
        <v>34</v>
      </c>
      <c r="J4" s="259"/>
      <c r="K4" s="227">
        <f>IF(+'入力シート'!D8="","",+'入力シート'!D8)</f>
      </c>
      <c r="L4" s="241"/>
    </row>
    <row r="5" s="1" customFormat="1" ht="5.25" customHeight="1"/>
    <row r="6" spans="2:8" s="50" customFormat="1" ht="21" customHeight="1" thickBot="1">
      <c r="B6" s="50" t="s">
        <v>35</v>
      </c>
      <c r="H6" s="50" t="s">
        <v>38</v>
      </c>
    </row>
    <row r="7" spans="2:12" s="7" customFormat="1" ht="21" customHeight="1">
      <c r="B7" s="2"/>
      <c r="C7" s="3" t="s">
        <v>1</v>
      </c>
      <c r="D7" s="4" t="s">
        <v>2</v>
      </c>
      <c r="E7" s="43" t="s">
        <v>6</v>
      </c>
      <c r="F7" s="6" t="s">
        <v>4</v>
      </c>
      <c r="G7" s="18"/>
      <c r="H7" s="2"/>
      <c r="I7" s="3" t="s">
        <v>1</v>
      </c>
      <c r="J7" s="4" t="s">
        <v>2</v>
      </c>
      <c r="K7" s="43" t="s">
        <v>6</v>
      </c>
      <c r="L7" s="6" t="s">
        <v>4</v>
      </c>
    </row>
    <row r="8" spans="2:12" s="7" customFormat="1" ht="21" customHeight="1">
      <c r="B8" s="48" t="s">
        <v>5</v>
      </c>
      <c r="C8" s="44" t="s">
        <v>110</v>
      </c>
      <c r="D8" s="45" t="s">
        <v>111</v>
      </c>
      <c r="E8" s="46" t="s">
        <v>114</v>
      </c>
      <c r="F8" s="47" t="s">
        <v>120</v>
      </c>
      <c r="G8" s="19"/>
      <c r="H8" s="48" t="s">
        <v>5</v>
      </c>
      <c r="I8" s="44" t="s">
        <v>121</v>
      </c>
      <c r="J8" s="45" t="s">
        <v>122</v>
      </c>
      <c r="K8" s="46" t="s">
        <v>114</v>
      </c>
      <c r="L8" s="47" t="s">
        <v>123</v>
      </c>
    </row>
    <row r="9" spans="2:12" s="7" customFormat="1" ht="21" customHeight="1">
      <c r="B9" s="8">
        <v>1</v>
      </c>
      <c r="C9" s="153"/>
      <c r="D9" s="154"/>
      <c r="E9" s="160"/>
      <c r="F9" s="161"/>
      <c r="G9" s="19"/>
      <c r="H9" s="8">
        <v>1</v>
      </c>
      <c r="I9" s="153"/>
      <c r="J9" s="154"/>
      <c r="K9" s="160"/>
      <c r="L9" s="161"/>
    </row>
    <row r="10" spans="2:12" s="7" customFormat="1" ht="21" customHeight="1">
      <c r="B10" s="8">
        <v>2</v>
      </c>
      <c r="C10" s="153"/>
      <c r="D10" s="154"/>
      <c r="E10" s="160"/>
      <c r="F10" s="161"/>
      <c r="G10" s="19"/>
      <c r="H10" s="8">
        <v>2</v>
      </c>
      <c r="I10" s="153"/>
      <c r="J10" s="154"/>
      <c r="K10" s="160"/>
      <c r="L10" s="161"/>
    </row>
    <row r="11" spans="2:12" s="7" customFormat="1" ht="21" customHeight="1">
      <c r="B11" s="8">
        <v>3</v>
      </c>
      <c r="C11" s="153"/>
      <c r="D11" s="154"/>
      <c r="E11" s="160"/>
      <c r="F11" s="161"/>
      <c r="G11" s="19"/>
      <c r="H11" s="8">
        <v>3</v>
      </c>
      <c r="I11" s="153"/>
      <c r="J11" s="154"/>
      <c r="K11" s="160"/>
      <c r="L11" s="161"/>
    </row>
    <row r="12" spans="2:12" s="7" customFormat="1" ht="21" customHeight="1">
      <c r="B12" s="8">
        <v>4</v>
      </c>
      <c r="C12" s="153"/>
      <c r="D12" s="154"/>
      <c r="E12" s="160"/>
      <c r="F12" s="161"/>
      <c r="G12" s="19"/>
      <c r="H12" s="8">
        <v>4</v>
      </c>
      <c r="I12" s="153"/>
      <c r="J12" s="154"/>
      <c r="K12" s="160"/>
      <c r="L12" s="161"/>
    </row>
    <row r="13" spans="2:12" s="7" customFormat="1" ht="21" customHeight="1" thickBot="1">
      <c r="B13" s="9">
        <v>5</v>
      </c>
      <c r="C13" s="156"/>
      <c r="D13" s="157"/>
      <c r="E13" s="162"/>
      <c r="F13" s="163"/>
      <c r="G13" s="19"/>
      <c r="H13" s="9">
        <v>5</v>
      </c>
      <c r="I13" s="156"/>
      <c r="J13" s="157"/>
      <c r="K13" s="162"/>
      <c r="L13" s="163"/>
    </row>
    <row r="14" spans="2:12" s="38" customFormat="1" ht="21" customHeight="1" thickBot="1">
      <c r="B14" s="50" t="s">
        <v>36</v>
      </c>
      <c r="C14" s="50"/>
      <c r="D14" s="50"/>
      <c r="E14" s="50"/>
      <c r="F14" s="50"/>
      <c r="G14" s="51"/>
      <c r="H14" s="50" t="s">
        <v>39</v>
      </c>
      <c r="I14" s="50"/>
      <c r="J14" s="50"/>
      <c r="K14" s="50"/>
      <c r="L14" s="50"/>
    </row>
    <row r="15" spans="2:12" s="7" customFormat="1" ht="21" customHeight="1">
      <c r="B15" s="2"/>
      <c r="C15" s="3" t="s">
        <v>1</v>
      </c>
      <c r="D15" s="4" t="s">
        <v>2</v>
      </c>
      <c r="E15" s="43" t="s">
        <v>6</v>
      </c>
      <c r="F15" s="6" t="s">
        <v>4</v>
      </c>
      <c r="G15" s="19"/>
      <c r="H15" s="2"/>
      <c r="I15" s="3" t="s">
        <v>1</v>
      </c>
      <c r="J15" s="4" t="s">
        <v>2</v>
      </c>
      <c r="K15" s="43" t="s">
        <v>6</v>
      </c>
      <c r="L15" s="6" t="s">
        <v>4</v>
      </c>
    </row>
    <row r="16" spans="2:12" s="7" customFormat="1" ht="21" customHeight="1">
      <c r="B16" s="8">
        <v>1</v>
      </c>
      <c r="C16" s="153"/>
      <c r="D16" s="154"/>
      <c r="E16" s="160"/>
      <c r="F16" s="161"/>
      <c r="G16" s="19"/>
      <c r="H16" s="8">
        <v>1</v>
      </c>
      <c r="I16" s="153"/>
      <c r="J16" s="154"/>
      <c r="K16" s="160"/>
      <c r="L16" s="161"/>
    </row>
    <row r="17" spans="2:12" s="7" customFormat="1" ht="21" customHeight="1">
      <c r="B17" s="8">
        <v>2</v>
      </c>
      <c r="C17" s="153"/>
      <c r="D17" s="154"/>
      <c r="E17" s="160"/>
      <c r="F17" s="161"/>
      <c r="G17" s="19"/>
      <c r="H17" s="8">
        <v>2</v>
      </c>
      <c r="I17" s="153"/>
      <c r="J17" s="154"/>
      <c r="K17" s="160"/>
      <c r="L17" s="161"/>
    </row>
    <row r="18" spans="2:12" s="7" customFormat="1" ht="21" customHeight="1">
      <c r="B18" s="8">
        <v>3</v>
      </c>
      <c r="C18" s="153"/>
      <c r="D18" s="154"/>
      <c r="E18" s="160"/>
      <c r="F18" s="161"/>
      <c r="G18" s="19"/>
      <c r="H18" s="8">
        <v>3</v>
      </c>
      <c r="I18" s="153"/>
      <c r="J18" s="154"/>
      <c r="K18" s="160"/>
      <c r="L18" s="161"/>
    </row>
    <row r="19" spans="2:12" s="7" customFormat="1" ht="21" customHeight="1">
      <c r="B19" s="8">
        <v>4</v>
      </c>
      <c r="C19" s="153"/>
      <c r="D19" s="154"/>
      <c r="E19" s="160"/>
      <c r="F19" s="161"/>
      <c r="G19" s="19"/>
      <c r="H19" s="8">
        <v>4</v>
      </c>
      <c r="I19" s="153"/>
      <c r="J19" s="154"/>
      <c r="K19" s="160"/>
      <c r="L19" s="161"/>
    </row>
    <row r="20" spans="2:12" s="7" customFormat="1" ht="21" customHeight="1" thickBot="1">
      <c r="B20" s="9">
        <v>5</v>
      </c>
      <c r="C20" s="156"/>
      <c r="D20" s="157"/>
      <c r="E20" s="162"/>
      <c r="F20" s="163"/>
      <c r="G20" s="19"/>
      <c r="H20" s="9">
        <v>5</v>
      </c>
      <c r="I20" s="156"/>
      <c r="J20" s="157"/>
      <c r="K20" s="162"/>
      <c r="L20" s="163"/>
    </row>
    <row r="21" spans="2:12" s="38" customFormat="1" ht="21" customHeight="1" thickBot="1">
      <c r="B21" s="50" t="s">
        <v>37</v>
      </c>
      <c r="C21" s="50"/>
      <c r="D21" s="50"/>
      <c r="E21" s="50"/>
      <c r="F21" s="50"/>
      <c r="G21" s="51"/>
      <c r="H21" s="50" t="s">
        <v>40</v>
      </c>
      <c r="I21" s="50"/>
      <c r="J21" s="50"/>
      <c r="K21" s="50"/>
      <c r="L21" s="50"/>
    </row>
    <row r="22" spans="2:12" s="7" customFormat="1" ht="21" customHeight="1">
      <c r="B22" s="2"/>
      <c r="C22" s="3" t="s">
        <v>1</v>
      </c>
      <c r="D22" s="4" t="s">
        <v>2</v>
      </c>
      <c r="E22" s="43" t="s">
        <v>6</v>
      </c>
      <c r="F22" s="6" t="s">
        <v>4</v>
      </c>
      <c r="G22" s="19"/>
      <c r="H22" s="2"/>
      <c r="I22" s="3" t="s">
        <v>1</v>
      </c>
      <c r="J22" s="4" t="s">
        <v>2</v>
      </c>
      <c r="K22" s="43" t="s">
        <v>6</v>
      </c>
      <c r="L22" s="6" t="s">
        <v>4</v>
      </c>
    </row>
    <row r="23" spans="2:12" s="7" customFormat="1" ht="21" customHeight="1">
      <c r="B23" s="8">
        <v>1</v>
      </c>
      <c r="C23" s="153"/>
      <c r="D23" s="154"/>
      <c r="E23" s="160"/>
      <c r="F23" s="161"/>
      <c r="G23" s="19"/>
      <c r="H23" s="8">
        <v>1</v>
      </c>
      <c r="I23" s="153"/>
      <c r="J23" s="154"/>
      <c r="K23" s="160"/>
      <c r="L23" s="161"/>
    </row>
    <row r="24" spans="2:12" s="7" customFormat="1" ht="21" customHeight="1">
      <c r="B24" s="8">
        <v>2</v>
      </c>
      <c r="C24" s="153"/>
      <c r="D24" s="154"/>
      <c r="E24" s="160"/>
      <c r="F24" s="161"/>
      <c r="G24" s="19"/>
      <c r="H24" s="8">
        <v>2</v>
      </c>
      <c r="I24" s="153"/>
      <c r="J24" s="154"/>
      <c r="K24" s="160"/>
      <c r="L24" s="161"/>
    </row>
    <row r="25" spans="2:12" s="1" customFormat="1" ht="21" customHeight="1">
      <c r="B25" s="8">
        <v>3</v>
      </c>
      <c r="C25" s="153"/>
      <c r="D25" s="154"/>
      <c r="E25" s="160"/>
      <c r="F25" s="161"/>
      <c r="G25" s="16"/>
      <c r="H25" s="8">
        <v>3</v>
      </c>
      <c r="I25" s="153"/>
      <c r="J25" s="154"/>
      <c r="K25" s="160"/>
      <c r="L25" s="161"/>
    </row>
    <row r="26" spans="2:12" s="1" customFormat="1" ht="21" customHeight="1">
      <c r="B26" s="8">
        <v>4</v>
      </c>
      <c r="C26" s="153"/>
      <c r="D26" s="154"/>
      <c r="E26" s="160"/>
      <c r="F26" s="161"/>
      <c r="H26" s="8">
        <v>4</v>
      </c>
      <c r="I26" s="153"/>
      <c r="J26" s="154"/>
      <c r="K26" s="160"/>
      <c r="L26" s="161"/>
    </row>
    <row r="27" spans="2:12" s="1" customFormat="1" ht="21" customHeight="1" thickBot="1">
      <c r="B27" s="9">
        <v>5</v>
      </c>
      <c r="C27" s="156"/>
      <c r="D27" s="157"/>
      <c r="E27" s="162"/>
      <c r="F27" s="163"/>
      <c r="H27" s="9">
        <v>5</v>
      </c>
      <c r="I27" s="156"/>
      <c r="J27" s="157"/>
      <c r="K27" s="162"/>
      <c r="L27" s="163"/>
    </row>
    <row r="28" ht="19.5" customHeight="1"/>
    <row r="29" ht="19.5" customHeight="1"/>
    <row r="33" ht="35.25" customHeight="1"/>
  </sheetData>
  <sheetProtection selectLockedCells="1"/>
  <mergeCells count="8">
    <mergeCell ref="F3:H3"/>
    <mergeCell ref="F4:H4"/>
    <mergeCell ref="B2:L2"/>
    <mergeCell ref="I3:J3"/>
    <mergeCell ref="K3:L3"/>
    <mergeCell ref="I4:J4"/>
    <mergeCell ref="K4:L4"/>
    <mergeCell ref="B3:D4"/>
  </mergeCells>
  <dataValidations count="1">
    <dataValidation type="custom" allowBlank="1" showInputMessage="1" showErrorMessage="1" sqref="C9:D13 C16:D20 C23:D27 I23:J27 I16:J20 I9:J13">
      <formula1>AND(ISERROR(FIND(" ",C9)),ISERROR(FIND("　",C9)))</formula1>
    </dataValidation>
  </dataValidations>
  <printOptions/>
  <pageMargins left="0.7086614173228347" right="0.7086614173228347" top="0.5511811023622047" bottom="0.4724409448818898" header="0.31496062992125984" footer="0.31496062992125984"/>
  <pageSetup blackAndWhite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C2:O39"/>
  <sheetViews>
    <sheetView zoomScalePageLayoutView="0" workbookViewId="0" topLeftCell="A1">
      <selection activeCell="L21" sqref="L21"/>
    </sheetView>
  </sheetViews>
  <sheetFormatPr defaultColWidth="9.00390625" defaultRowHeight="13.5"/>
  <cols>
    <col min="1" max="1" width="2.625" style="0" customWidth="1"/>
    <col min="2" max="2" width="5.50390625" style="0" customWidth="1"/>
    <col min="3" max="3" width="3.50390625" style="0" customWidth="1"/>
    <col min="5" max="5" width="4.125" style="0" customWidth="1"/>
    <col min="6" max="6" width="12.625" style="0" customWidth="1"/>
    <col min="7" max="7" width="20.00390625" style="0" customWidth="1"/>
    <col min="8" max="8" width="1.875" style="0" customWidth="1"/>
    <col min="9" max="9" width="20.00390625" style="0" customWidth="1"/>
    <col min="10" max="10" width="10.625" style="0" customWidth="1"/>
    <col min="11" max="11" width="2.625" style="0" customWidth="1"/>
    <col min="12" max="12" width="17.625" style="0" customWidth="1"/>
    <col min="13" max="13" width="11.50390625" style="0" customWidth="1"/>
    <col min="14" max="14" width="17.625" style="0" customWidth="1"/>
    <col min="15" max="15" width="11.50390625" style="0" customWidth="1"/>
  </cols>
  <sheetData>
    <row r="2" spans="4:11" ht="18.75">
      <c r="D2" s="263" t="s">
        <v>12</v>
      </c>
      <c r="E2" s="263"/>
      <c r="F2" s="263"/>
      <c r="G2" s="263"/>
      <c r="H2" s="263"/>
      <c r="I2" s="263"/>
      <c r="J2" s="263"/>
      <c r="K2" s="263"/>
    </row>
    <row r="3" spans="4:11" ht="13.5">
      <c r="D3" s="264" t="s">
        <v>0</v>
      </c>
      <c r="E3" s="265"/>
      <c r="F3" s="266"/>
      <c r="G3" s="265">
        <f>+'入力シート'!D6</f>
        <v>0</v>
      </c>
      <c r="H3" s="265"/>
      <c r="I3" s="267"/>
      <c r="J3" s="23"/>
      <c r="K3" s="23"/>
    </row>
    <row r="4" ht="13.5">
      <c r="J4" s="130" t="s">
        <v>89</v>
      </c>
    </row>
    <row r="5" spans="3:9" ht="13.5">
      <c r="C5" s="184" t="s">
        <v>109</v>
      </c>
      <c r="D5" t="s">
        <v>10</v>
      </c>
      <c r="G5" t="s">
        <v>3</v>
      </c>
      <c r="I5" s="114"/>
    </row>
    <row r="6" spans="3:13" ht="13.5">
      <c r="C6" s="180">
        <f aca="true" t="shared" si="0" ref="C6:C21">IF(D6=0,"",+COUNTIF($D$6:$D$21,D6))</f>
      </c>
      <c r="D6">
        <f>+'男子個人戦'!C10</f>
        <v>0</v>
      </c>
      <c r="E6">
        <f>+'男子個人戦'!D10</f>
        <v>0</v>
      </c>
      <c r="F6" t="str">
        <f>+D6&amp;"・"&amp;D7</f>
        <v>0・0</v>
      </c>
      <c r="G6">
        <f>+IF('男子個人戦'!E10='男子個人戦'!E11,'男子個人戦'!E10,'男子個人戦'!E10&amp;"・"&amp;'男子個人戦'!E11)</f>
        <v>0</v>
      </c>
      <c r="I6">
        <v>0</v>
      </c>
      <c r="J6" t="s">
        <v>90</v>
      </c>
      <c r="L6" t="s">
        <v>59</v>
      </c>
      <c r="M6" s="114"/>
    </row>
    <row r="7" spans="3:14" ht="13.5">
      <c r="C7" s="180">
        <f t="shared" si="0"/>
      </c>
      <c r="D7">
        <f>+'男子個人戦'!C11</f>
        <v>0</v>
      </c>
      <c r="E7">
        <f>+'男子個人戦'!D11</f>
        <v>0</v>
      </c>
      <c r="L7" t="s">
        <v>10</v>
      </c>
      <c r="N7" t="s">
        <v>11</v>
      </c>
    </row>
    <row r="8" spans="3:15" ht="13.5">
      <c r="C8" s="180">
        <f t="shared" si="0"/>
      </c>
      <c r="D8">
        <f>+'男子個人戦'!C12</f>
        <v>0</v>
      </c>
      <c r="E8">
        <f>+'男子個人戦'!D12</f>
        <v>0</v>
      </c>
      <c r="F8" t="str">
        <f aca="true" t="shared" si="1" ref="F8:F20">+D8&amp;"・"&amp;D9</f>
        <v>0・0</v>
      </c>
      <c r="G8">
        <f>+IF('男子個人戦'!E12='男子個人戦'!E13,'男子個人戦'!E12,'男子個人戦'!E12&amp;"・"&amp;'男子個人戦'!E13)</f>
        <v>0</v>
      </c>
      <c r="I8">
        <v>0</v>
      </c>
      <c r="J8" t="s">
        <v>90</v>
      </c>
      <c r="L8" s="121">
        <f>+I6</f>
        <v>0</v>
      </c>
      <c r="M8" s="122" t="str">
        <f>+J6</f>
        <v>0・0</v>
      </c>
      <c r="N8" s="121">
        <f>+I24</f>
        <v>0</v>
      </c>
      <c r="O8" s="122" t="str">
        <f>+J24</f>
        <v>0・0</v>
      </c>
    </row>
    <row r="9" spans="3:15" ht="13.5">
      <c r="C9" s="180">
        <f t="shared" si="0"/>
      </c>
      <c r="D9">
        <f>+'男子個人戦'!C13</f>
        <v>0</v>
      </c>
      <c r="E9">
        <f>+'男子個人戦'!D13</f>
        <v>0</v>
      </c>
      <c r="L9" s="123">
        <f>+I8</f>
        <v>0</v>
      </c>
      <c r="M9" s="124" t="str">
        <f>+J8</f>
        <v>0・0</v>
      </c>
      <c r="N9" s="123">
        <f>+I26</f>
        <v>0</v>
      </c>
      <c r="O9" s="124" t="str">
        <f>+J26</f>
        <v>0・0</v>
      </c>
    </row>
    <row r="10" spans="3:15" ht="13.5">
      <c r="C10" s="180">
        <f t="shared" si="0"/>
      </c>
      <c r="D10">
        <f>+'男子個人戦'!C14</f>
        <v>0</v>
      </c>
      <c r="E10">
        <f>+'男子個人戦'!D14</f>
        <v>0</v>
      </c>
      <c r="F10" t="str">
        <f t="shared" si="1"/>
        <v>0・0</v>
      </c>
      <c r="G10">
        <f>+IF('男子個人戦'!E14='男子個人戦'!E15,'男子個人戦'!E14,'男子個人戦'!E14&amp;"・"&amp;'男子個人戦'!E15)</f>
        <v>0</v>
      </c>
      <c r="I10">
        <v>0</v>
      </c>
      <c r="J10" t="s">
        <v>90</v>
      </c>
      <c r="L10" s="123">
        <f>+I10</f>
        <v>0</v>
      </c>
      <c r="M10" s="124" t="str">
        <f>+J10</f>
        <v>0・0</v>
      </c>
      <c r="N10" s="123">
        <f>+I28</f>
        <v>0</v>
      </c>
      <c r="O10" s="124" t="str">
        <f>+J28</f>
        <v>0・0</v>
      </c>
    </row>
    <row r="11" spans="3:15" ht="13.5">
      <c r="C11" s="180">
        <f t="shared" si="0"/>
      </c>
      <c r="D11">
        <f>+'男子個人戦'!C15</f>
        <v>0</v>
      </c>
      <c r="E11">
        <f>+'男子個人戦'!D15</f>
        <v>0</v>
      </c>
      <c r="L11" s="123">
        <f>+I12</f>
        <v>0</v>
      </c>
      <c r="M11" s="124" t="str">
        <f>+J12</f>
        <v>0・0</v>
      </c>
      <c r="N11" s="123">
        <f>+I30</f>
        <v>0</v>
      </c>
      <c r="O11" s="124" t="str">
        <f>+J30</f>
        <v>0・0</v>
      </c>
    </row>
    <row r="12" spans="3:15" ht="13.5">
      <c r="C12" s="180">
        <f t="shared" si="0"/>
      </c>
      <c r="D12">
        <f>+'男子個人戦'!C16</f>
        <v>0</v>
      </c>
      <c r="E12">
        <f>+'男子個人戦'!D16</f>
        <v>0</v>
      </c>
      <c r="F12" t="str">
        <f t="shared" si="1"/>
        <v>0・0</v>
      </c>
      <c r="G12">
        <f>+IF('男子個人戦'!E16='男子個人戦'!E17,'男子個人戦'!E16,'男子個人戦'!E16&amp;"・"&amp;'男子個人戦'!E17)</f>
        <v>0</v>
      </c>
      <c r="I12">
        <v>0</v>
      </c>
      <c r="J12" t="s">
        <v>90</v>
      </c>
      <c r="L12" s="123">
        <f>+I14</f>
        <v>0</v>
      </c>
      <c r="M12" s="124" t="str">
        <f>+J14</f>
        <v>0・0</v>
      </c>
      <c r="N12" s="123">
        <f>+I32</f>
        <v>0</v>
      </c>
      <c r="O12" s="124" t="str">
        <f>+J32</f>
        <v>0・0</v>
      </c>
    </row>
    <row r="13" spans="3:15" ht="13.5">
      <c r="C13" s="180">
        <f t="shared" si="0"/>
      </c>
      <c r="D13">
        <f>+'男子個人戦'!C17</f>
        <v>0</v>
      </c>
      <c r="E13">
        <f>+'男子個人戦'!D17</f>
        <v>0</v>
      </c>
      <c r="L13" s="123">
        <f>+I16</f>
        <v>0</v>
      </c>
      <c r="M13" s="124" t="str">
        <f>+J16</f>
        <v>0・0</v>
      </c>
      <c r="N13" s="123">
        <f>+I34</f>
        <v>0</v>
      </c>
      <c r="O13" s="124" t="str">
        <f>+J34</f>
        <v>0・0</v>
      </c>
    </row>
    <row r="14" spans="3:15" ht="13.5">
      <c r="C14" s="180">
        <f t="shared" si="0"/>
      </c>
      <c r="D14">
        <f>+'男子個人戦'!C18</f>
        <v>0</v>
      </c>
      <c r="E14">
        <f>+'男子個人戦'!D18</f>
        <v>0</v>
      </c>
      <c r="F14" t="str">
        <f t="shared" si="1"/>
        <v>0・0</v>
      </c>
      <c r="G14">
        <f>+IF('男子個人戦'!E18='男子個人戦'!E19,'男子個人戦'!E18,'男子個人戦'!E18&amp;"・"&amp;'男子個人戦'!E19)</f>
        <v>0</v>
      </c>
      <c r="I14">
        <v>0</v>
      </c>
      <c r="J14" t="s">
        <v>90</v>
      </c>
      <c r="L14" s="123">
        <f>+I18</f>
        <v>0</v>
      </c>
      <c r="M14" s="124" t="str">
        <f>+J18</f>
        <v>0・0</v>
      </c>
      <c r="N14" s="123">
        <f>+I36</f>
        <v>0</v>
      </c>
      <c r="O14" s="124" t="str">
        <f>+J36</f>
        <v>0・0</v>
      </c>
    </row>
    <row r="15" spans="3:15" ht="13.5">
      <c r="C15" s="180">
        <f t="shared" si="0"/>
      </c>
      <c r="D15">
        <f>+'男子個人戦'!C19</f>
        <v>0</v>
      </c>
      <c r="E15">
        <f>+'男子個人戦'!D19</f>
        <v>0</v>
      </c>
      <c r="L15" s="125">
        <f>+I20</f>
        <v>0</v>
      </c>
      <c r="M15" s="126" t="str">
        <f>+J20</f>
        <v>0・0</v>
      </c>
      <c r="N15" s="125">
        <f>+I38</f>
        <v>0</v>
      </c>
      <c r="O15" s="126" t="str">
        <f>+J38</f>
        <v>0・0</v>
      </c>
    </row>
    <row r="16" spans="3:12" ht="13.5">
      <c r="C16" s="180">
        <f t="shared" si="0"/>
      </c>
      <c r="D16">
        <f>+'男子個人戦'!C20</f>
        <v>0</v>
      </c>
      <c r="E16">
        <f>+'男子個人戦'!D20</f>
        <v>0</v>
      </c>
      <c r="F16" t="str">
        <f t="shared" si="1"/>
        <v>0・0</v>
      </c>
      <c r="G16">
        <f>+IF('男子個人戦'!E20='男子個人戦'!E21,'男子個人戦'!E20,'男子個人戦'!E20&amp;"・"&amp;'男子個人戦'!E21)</f>
        <v>0</v>
      </c>
      <c r="I16">
        <v>0</v>
      </c>
      <c r="J16" t="s">
        <v>90</v>
      </c>
      <c r="L16" s="114"/>
    </row>
    <row r="17" spans="3:5" ht="13.5">
      <c r="C17" s="180">
        <f t="shared" si="0"/>
      </c>
      <c r="D17">
        <f>+'男子個人戦'!C21</f>
        <v>0</v>
      </c>
      <c r="E17">
        <f>+'男子個人戦'!D21</f>
        <v>0</v>
      </c>
    </row>
    <row r="18" spans="3:10" ht="13.5">
      <c r="C18" s="180">
        <f t="shared" si="0"/>
      </c>
      <c r="D18">
        <f>+'男子個人戦'!C22</f>
        <v>0</v>
      </c>
      <c r="E18">
        <f>+'男子個人戦'!D22</f>
        <v>0</v>
      </c>
      <c r="F18" t="str">
        <f t="shared" si="1"/>
        <v>0・0</v>
      </c>
      <c r="G18">
        <f>+IF('男子個人戦'!E22='男子個人戦'!E23,'男子個人戦'!E22,'男子個人戦'!E22&amp;"・"&amp;'男子個人戦'!E23)</f>
        <v>0</v>
      </c>
      <c r="I18">
        <v>0</v>
      </c>
      <c r="J18" t="s">
        <v>90</v>
      </c>
    </row>
    <row r="19" spans="3:5" ht="13.5">
      <c r="C19" s="180">
        <f t="shared" si="0"/>
      </c>
      <c r="D19">
        <f>+'男子個人戦'!C23</f>
        <v>0</v>
      </c>
      <c r="E19">
        <f>+'男子個人戦'!D23</f>
        <v>0</v>
      </c>
    </row>
    <row r="20" spans="3:10" ht="13.5">
      <c r="C20" s="180">
        <f t="shared" si="0"/>
      </c>
      <c r="D20">
        <f>+'男子個人戦'!C24</f>
        <v>0</v>
      </c>
      <c r="E20">
        <f>+'男子個人戦'!D24</f>
        <v>0</v>
      </c>
      <c r="F20" t="str">
        <f t="shared" si="1"/>
        <v>0・0</v>
      </c>
      <c r="G20">
        <f>+IF('男子個人戦'!E24='男子個人戦'!E25,'男子個人戦'!E24,'男子個人戦'!E24&amp;"・"&amp;'男子個人戦'!E25)</f>
        <v>0</v>
      </c>
      <c r="I20">
        <v>0</v>
      </c>
      <c r="J20" t="s">
        <v>90</v>
      </c>
    </row>
    <row r="21" spans="3:5" ht="13.5">
      <c r="C21" s="180">
        <f t="shared" si="0"/>
      </c>
      <c r="D21">
        <f>+'男子個人戦'!C25</f>
        <v>0</v>
      </c>
      <c r="E21">
        <f>+'男子個人戦'!D25</f>
        <v>0</v>
      </c>
    </row>
    <row r="22" ht="13.5">
      <c r="C22" s="180"/>
    </row>
    <row r="23" spans="3:9" ht="13.5">
      <c r="C23" s="184" t="s">
        <v>109</v>
      </c>
      <c r="D23" t="s">
        <v>11</v>
      </c>
      <c r="I23" s="114"/>
    </row>
    <row r="24" spans="3:10" ht="13.5">
      <c r="C24" s="183">
        <f>IF(D24=0,"",+COUNTIF($D$24:$D$39,D24))</f>
      </c>
      <c r="D24">
        <f>+'女子個人戦'!C10</f>
        <v>0</v>
      </c>
      <c r="E24">
        <f>+'女子個人戦'!D10</f>
        <v>0</v>
      </c>
      <c r="F24" t="str">
        <f>+D24&amp;"・"&amp;D25</f>
        <v>0・0</v>
      </c>
      <c r="G24">
        <f>+IF('女子個人戦'!E10='女子個人戦'!E11,'女子個人戦'!E10,'女子個人戦'!E10&amp;"・"&amp;'女子個人戦'!E11)</f>
        <v>0</v>
      </c>
      <c r="I24">
        <v>0</v>
      </c>
      <c r="J24" t="s">
        <v>90</v>
      </c>
    </row>
    <row r="25" spans="3:5" ht="13.5">
      <c r="C25" s="183">
        <f aca="true" t="shared" si="2" ref="C25:C39">IF(D25=0,"",+COUNTIF($D$24:$D$39,D25))</f>
      </c>
      <c r="D25">
        <f>+'女子個人戦'!C11</f>
        <v>0</v>
      </c>
      <c r="E25">
        <f>+'女子個人戦'!D11</f>
        <v>0</v>
      </c>
    </row>
    <row r="26" spans="3:10" ht="13.5">
      <c r="C26" s="183">
        <f t="shared" si="2"/>
      </c>
      <c r="D26">
        <f>+'女子個人戦'!C12</f>
        <v>0</v>
      </c>
      <c r="E26">
        <f>+'女子個人戦'!D12</f>
        <v>0</v>
      </c>
      <c r="F26" t="str">
        <f aca="true" t="shared" si="3" ref="F26:F38">+D26&amp;"・"&amp;D27</f>
        <v>0・0</v>
      </c>
      <c r="G26">
        <f>+IF('女子個人戦'!E12='女子個人戦'!E13,'女子個人戦'!E12,'女子個人戦'!E12&amp;"・"&amp;'女子個人戦'!E13)</f>
        <v>0</v>
      </c>
      <c r="I26">
        <v>0</v>
      </c>
      <c r="J26" t="s">
        <v>90</v>
      </c>
    </row>
    <row r="27" spans="3:5" ht="13.5">
      <c r="C27" s="183">
        <f t="shared" si="2"/>
      </c>
      <c r="D27">
        <f>+'女子個人戦'!C13</f>
        <v>0</v>
      </c>
      <c r="E27">
        <f>+'女子個人戦'!D13</f>
        <v>0</v>
      </c>
    </row>
    <row r="28" spans="3:10" ht="13.5">
      <c r="C28" s="183">
        <f t="shared" si="2"/>
      </c>
      <c r="D28">
        <f>+'女子個人戦'!C14</f>
        <v>0</v>
      </c>
      <c r="E28">
        <f>+'女子個人戦'!D14</f>
        <v>0</v>
      </c>
      <c r="F28" t="str">
        <f t="shared" si="3"/>
        <v>0・0</v>
      </c>
      <c r="G28">
        <f>+IF('女子個人戦'!E14='女子個人戦'!E15,'女子個人戦'!E14,'女子個人戦'!E14&amp;"・"&amp;'女子個人戦'!E15)</f>
        <v>0</v>
      </c>
      <c r="I28">
        <v>0</v>
      </c>
      <c r="J28" t="s">
        <v>90</v>
      </c>
    </row>
    <row r="29" spans="3:5" ht="13.5">
      <c r="C29" s="183">
        <f t="shared" si="2"/>
      </c>
      <c r="D29">
        <f>+'女子個人戦'!C15</f>
        <v>0</v>
      </c>
      <c r="E29">
        <f>+'女子個人戦'!D15</f>
        <v>0</v>
      </c>
    </row>
    <row r="30" spans="3:10" ht="13.5">
      <c r="C30" s="183">
        <f t="shared" si="2"/>
      </c>
      <c r="D30">
        <f>+'女子個人戦'!C16</f>
        <v>0</v>
      </c>
      <c r="E30">
        <f>+'女子個人戦'!D16</f>
        <v>0</v>
      </c>
      <c r="F30" t="str">
        <f t="shared" si="3"/>
        <v>0・0</v>
      </c>
      <c r="G30">
        <f>+IF('女子個人戦'!E16='女子個人戦'!E17,'女子個人戦'!E16,'女子個人戦'!E16&amp;"・"&amp;'女子個人戦'!E17)</f>
        <v>0</v>
      </c>
      <c r="I30">
        <v>0</v>
      </c>
      <c r="J30" t="s">
        <v>90</v>
      </c>
    </row>
    <row r="31" spans="3:5" ht="13.5">
      <c r="C31" s="183">
        <f t="shared" si="2"/>
      </c>
      <c r="D31">
        <f>+'女子個人戦'!C17</f>
        <v>0</v>
      </c>
      <c r="E31">
        <f>+'女子個人戦'!D17</f>
        <v>0</v>
      </c>
    </row>
    <row r="32" spans="3:10" ht="13.5">
      <c r="C32" s="183">
        <f t="shared" si="2"/>
      </c>
      <c r="D32">
        <f>+'女子個人戦'!C18</f>
        <v>0</v>
      </c>
      <c r="E32">
        <f>+'女子個人戦'!D18</f>
        <v>0</v>
      </c>
      <c r="F32" t="str">
        <f t="shared" si="3"/>
        <v>0・0</v>
      </c>
      <c r="G32">
        <f>+IF('女子個人戦'!E18='女子個人戦'!E19,'女子個人戦'!E18,'女子個人戦'!E18&amp;"・"&amp;'女子個人戦'!E19)</f>
        <v>0</v>
      </c>
      <c r="I32">
        <v>0</v>
      </c>
      <c r="J32" t="s">
        <v>90</v>
      </c>
    </row>
    <row r="33" spans="3:5" ht="13.5">
      <c r="C33" s="183">
        <f t="shared" si="2"/>
      </c>
      <c r="D33">
        <f>+'女子個人戦'!C19</f>
        <v>0</v>
      </c>
      <c r="E33">
        <f>+'女子個人戦'!D19</f>
        <v>0</v>
      </c>
    </row>
    <row r="34" spans="3:10" ht="13.5">
      <c r="C34" s="183">
        <f t="shared" si="2"/>
      </c>
      <c r="D34">
        <f>+'女子個人戦'!C20</f>
        <v>0</v>
      </c>
      <c r="E34">
        <f>+'女子個人戦'!D20</f>
        <v>0</v>
      </c>
      <c r="F34" t="str">
        <f t="shared" si="3"/>
        <v>0・0</v>
      </c>
      <c r="G34">
        <f>+IF('女子個人戦'!E20='女子個人戦'!E21,'女子個人戦'!E20,'女子個人戦'!E20&amp;"・"&amp;'女子個人戦'!E21)</f>
        <v>0</v>
      </c>
      <c r="I34">
        <v>0</v>
      </c>
      <c r="J34" t="s">
        <v>90</v>
      </c>
    </row>
    <row r="35" spans="3:5" ht="13.5">
      <c r="C35" s="183">
        <f t="shared" si="2"/>
      </c>
      <c r="D35">
        <f>+'女子個人戦'!C21</f>
        <v>0</v>
      </c>
      <c r="E35">
        <f>+'女子個人戦'!D21</f>
        <v>0</v>
      </c>
    </row>
    <row r="36" spans="3:10" ht="13.5">
      <c r="C36" s="183">
        <f t="shared" si="2"/>
      </c>
      <c r="D36">
        <f>+'女子個人戦'!C22</f>
        <v>0</v>
      </c>
      <c r="E36">
        <f>+'女子個人戦'!D22</f>
        <v>0</v>
      </c>
      <c r="F36" t="str">
        <f t="shared" si="3"/>
        <v>0・0</v>
      </c>
      <c r="G36">
        <f>+IF('女子個人戦'!E22='女子個人戦'!E23,'女子個人戦'!E22,'女子個人戦'!E22&amp;"・"&amp;'女子個人戦'!E23)</f>
        <v>0</v>
      </c>
      <c r="I36">
        <v>0</v>
      </c>
      <c r="J36" t="s">
        <v>90</v>
      </c>
    </row>
    <row r="37" spans="3:5" ht="13.5">
      <c r="C37" s="183">
        <f t="shared" si="2"/>
      </c>
      <c r="D37">
        <f>+'女子個人戦'!C23</f>
        <v>0</v>
      </c>
      <c r="E37">
        <f>+'女子個人戦'!D23</f>
        <v>0</v>
      </c>
    </row>
    <row r="38" spans="3:10" ht="13.5">
      <c r="C38" s="183">
        <f t="shared" si="2"/>
      </c>
      <c r="D38">
        <f>+'女子個人戦'!C24</f>
        <v>0</v>
      </c>
      <c r="E38">
        <f>+'女子個人戦'!D24</f>
        <v>0</v>
      </c>
      <c r="F38" t="str">
        <f t="shared" si="3"/>
        <v>0・0</v>
      </c>
      <c r="G38">
        <f>+IF('女子個人戦'!E24='女子個人戦'!E25,'女子個人戦'!E24,'女子個人戦'!E24&amp;"・"&amp;'女子個人戦'!E25)</f>
        <v>0</v>
      </c>
      <c r="I38">
        <v>0</v>
      </c>
      <c r="J38" t="s">
        <v>90</v>
      </c>
    </row>
    <row r="39" spans="3:5" ht="13.5">
      <c r="C39" s="183">
        <f t="shared" si="2"/>
      </c>
      <c r="D39">
        <f>+'女子個人戦'!C25</f>
        <v>0</v>
      </c>
      <c r="E39">
        <f>+'女子個人戦'!D25</f>
        <v>0</v>
      </c>
    </row>
  </sheetData>
  <sheetProtection/>
  <mergeCells count="3">
    <mergeCell ref="D2:K2"/>
    <mergeCell ref="D3:F3"/>
    <mergeCell ref="G3:I3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C2:V40"/>
  <sheetViews>
    <sheetView zoomScalePageLayoutView="0" workbookViewId="0" topLeftCell="A1">
      <selection activeCell="F28" sqref="F28"/>
    </sheetView>
  </sheetViews>
  <sheetFormatPr defaultColWidth="9.00390625" defaultRowHeight="13.5"/>
  <cols>
    <col min="1" max="2" width="0.6171875" style="0" customWidth="1"/>
    <col min="3" max="3" width="5.25390625" style="0" customWidth="1"/>
    <col min="4" max="6" width="8.75390625" style="0" customWidth="1"/>
    <col min="7" max="7" width="3.50390625" style="0" customWidth="1"/>
    <col min="8" max="10" width="8.75390625" style="0" customWidth="1"/>
    <col min="11" max="11" width="3.50390625" style="0" customWidth="1"/>
    <col min="12" max="14" width="8.75390625" style="0" customWidth="1"/>
    <col min="15" max="15" width="3.50390625" style="0" customWidth="1"/>
    <col min="16" max="18" width="8.75390625" style="0" customWidth="1"/>
    <col min="19" max="19" width="3.50390625" style="0" customWidth="1"/>
    <col min="20" max="22" width="8.75390625" style="0" customWidth="1"/>
  </cols>
  <sheetData>
    <row r="2" spans="4:13" ht="18.75">
      <c r="D2" s="263" t="s">
        <v>12</v>
      </c>
      <c r="E2" s="263"/>
      <c r="F2" s="263"/>
      <c r="G2" s="263"/>
      <c r="H2" s="263"/>
      <c r="I2" s="263"/>
      <c r="J2" s="263"/>
      <c r="K2" s="263"/>
      <c r="L2" s="263"/>
      <c r="M2" s="263"/>
    </row>
    <row r="3" spans="4:9" ht="13.5">
      <c r="D3" s="264" t="s">
        <v>0</v>
      </c>
      <c r="E3" s="265"/>
      <c r="F3" s="265"/>
      <c r="G3" s="265">
        <f>+'入力シート'!D6</f>
        <v>0</v>
      </c>
      <c r="H3" s="265"/>
      <c r="I3" s="267"/>
    </row>
    <row r="5" spans="4:22" ht="13.5">
      <c r="D5" t="s">
        <v>79</v>
      </c>
      <c r="F5" t="s">
        <v>3</v>
      </c>
      <c r="H5" t="s">
        <v>80</v>
      </c>
      <c r="J5" t="s">
        <v>3</v>
      </c>
      <c r="L5" t="s">
        <v>81</v>
      </c>
      <c r="N5" t="s">
        <v>3</v>
      </c>
      <c r="P5" t="s">
        <v>82</v>
      </c>
      <c r="R5" t="s">
        <v>3</v>
      </c>
      <c r="T5" t="s">
        <v>83</v>
      </c>
      <c r="V5" t="s">
        <v>3</v>
      </c>
    </row>
    <row r="6" spans="3:22" ht="13.5">
      <c r="C6">
        <f>+COUNTIF($D$6:$D$21,D6)</f>
        <v>16</v>
      </c>
      <c r="D6">
        <f>+'男子個人戦'!H10</f>
        <v>0</v>
      </c>
      <c r="E6">
        <f>+'男子個人戦'!I10</f>
        <v>0</v>
      </c>
      <c r="F6">
        <f>+'男子個人戦'!J10</f>
        <v>0</v>
      </c>
      <c r="G6">
        <f>+COUNTIF($H$6:$H$21,H6)</f>
        <v>16</v>
      </c>
      <c r="H6">
        <f>+'男子個人戦'!M10</f>
        <v>0</v>
      </c>
      <c r="I6">
        <f>+'男子個人戦'!N10</f>
        <v>0</v>
      </c>
      <c r="J6">
        <f>+'男子個人戦'!O10</f>
        <v>0</v>
      </c>
      <c r="K6">
        <f>+COUNTIF($L$6:$L$10,L6)</f>
        <v>5</v>
      </c>
      <c r="L6">
        <f>+'男女年代別シングルス'!C9</f>
        <v>0</v>
      </c>
      <c r="M6">
        <f>+'男女年代別シングルス'!D9</f>
        <v>0</v>
      </c>
      <c r="N6">
        <f>+'男女年代別シングルス'!E9</f>
        <v>0</v>
      </c>
      <c r="O6">
        <f>+COUNTIF($P$6:$P$10,P6)</f>
        <v>5</v>
      </c>
      <c r="P6">
        <f>+'男女年代別シングルス'!C16</f>
        <v>0</v>
      </c>
      <c r="Q6">
        <f>+'男女年代別シングルス'!D16</f>
        <v>0</v>
      </c>
      <c r="R6">
        <f>+'男女年代別シングルス'!E16</f>
        <v>0</v>
      </c>
      <c r="S6">
        <f>+COUNTIF($T$6:$T$10,T6)</f>
        <v>5</v>
      </c>
      <c r="T6">
        <f>+'男女年代別シングルス'!C23</f>
        <v>0</v>
      </c>
      <c r="U6">
        <f>+'男女年代別シングルス'!D23</f>
        <v>0</v>
      </c>
      <c r="V6">
        <f>+'男女年代別シングルス'!E23</f>
        <v>0</v>
      </c>
    </row>
    <row r="7" spans="3:22" ht="13.5">
      <c r="C7">
        <f aca="true" t="shared" si="0" ref="C7:C21">+COUNTIF($D$6:$D$21,D7)</f>
        <v>16</v>
      </c>
      <c r="D7">
        <f>+'男子個人戦'!H11</f>
        <v>0</v>
      </c>
      <c r="E7">
        <f>+'男子個人戦'!I11</f>
        <v>0</v>
      </c>
      <c r="F7">
        <f>+'男子個人戦'!J11</f>
        <v>0</v>
      </c>
      <c r="G7">
        <f aca="true" t="shared" si="1" ref="G7:G21">+COUNTIF($H$6:$H$21,H7)</f>
        <v>16</v>
      </c>
      <c r="H7">
        <f>+'男子個人戦'!M11</f>
        <v>0</v>
      </c>
      <c r="I7">
        <f>+'男子個人戦'!N11</f>
        <v>0</v>
      </c>
      <c r="J7">
        <f>+'男子個人戦'!O11</f>
        <v>0</v>
      </c>
      <c r="K7">
        <f>+COUNTIF($L$6:$L$10,L7)</f>
        <v>5</v>
      </c>
      <c r="L7">
        <f>+'男女年代別シングルス'!C10</f>
        <v>0</v>
      </c>
      <c r="M7">
        <f>+'男女年代別シングルス'!D10</f>
        <v>0</v>
      </c>
      <c r="N7">
        <f>+'男女年代別シングルス'!E10</f>
        <v>0</v>
      </c>
      <c r="O7">
        <f>+COUNTIF($P$6:$P$10,P7)</f>
        <v>5</v>
      </c>
      <c r="P7">
        <f>+'男女年代別シングルス'!C17</f>
        <v>0</v>
      </c>
      <c r="Q7">
        <f>+'男女年代別シングルス'!D17</f>
        <v>0</v>
      </c>
      <c r="R7">
        <f>+'男女年代別シングルス'!E17</f>
        <v>0</v>
      </c>
      <c r="S7">
        <f>+COUNTIF($T$6:$T$10,T7)</f>
        <v>5</v>
      </c>
      <c r="T7">
        <f>+'男女年代別シングルス'!C24</f>
        <v>0</v>
      </c>
      <c r="U7">
        <f>+'男女年代別シングルス'!D24</f>
        <v>0</v>
      </c>
      <c r="V7">
        <f>+'男女年代別シングルス'!E24</f>
        <v>0</v>
      </c>
    </row>
    <row r="8" spans="3:22" ht="13.5">
      <c r="C8">
        <f t="shared" si="0"/>
        <v>16</v>
      </c>
      <c r="D8">
        <f>+'男子個人戦'!H12</f>
        <v>0</v>
      </c>
      <c r="E8">
        <f>+'男子個人戦'!I12</f>
        <v>0</v>
      </c>
      <c r="F8">
        <f>+'男子個人戦'!J12</f>
        <v>0</v>
      </c>
      <c r="G8">
        <f t="shared" si="1"/>
        <v>16</v>
      </c>
      <c r="H8">
        <f>+'男子個人戦'!M12</f>
        <v>0</v>
      </c>
      <c r="I8">
        <f>+'男子個人戦'!N12</f>
        <v>0</v>
      </c>
      <c r="J8">
        <f>+'男子個人戦'!O12</f>
        <v>0</v>
      </c>
      <c r="K8">
        <f>+COUNTIF($L$6:$L$10,L8)</f>
        <v>5</v>
      </c>
      <c r="L8">
        <f>+'男女年代別シングルス'!C11</f>
        <v>0</v>
      </c>
      <c r="M8">
        <f>+'男女年代別シングルス'!D11</f>
        <v>0</v>
      </c>
      <c r="N8">
        <f>+'男女年代別シングルス'!E11</f>
        <v>0</v>
      </c>
      <c r="O8">
        <f>+COUNTIF($P$6:$P$10,P8)</f>
        <v>5</v>
      </c>
      <c r="P8">
        <f>+'男女年代別シングルス'!C18</f>
        <v>0</v>
      </c>
      <c r="Q8">
        <f>+'男女年代別シングルス'!D18</f>
        <v>0</v>
      </c>
      <c r="R8">
        <f>+'男女年代別シングルス'!E18</f>
        <v>0</v>
      </c>
      <c r="S8">
        <f>+COUNTIF($T$6:$T$10,T8)</f>
        <v>5</v>
      </c>
      <c r="T8">
        <f>+'男女年代別シングルス'!C25</f>
        <v>0</v>
      </c>
      <c r="U8">
        <f>+'男女年代別シングルス'!D25</f>
        <v>0</v>
      </c>
      <c r="V8">
        <f>+'男女年代別シングルス'!E25</f>
        <v>0</v>
      </c>
    </row>
    <row r="9" spans="3:22" ht="13.5">
      <c r="C9">
        <f t="shared" si="0"/>
        <v>16</v>
      </c>
      <c r="D9">
        <f>+'男子個人戦'!H13</f>
        <v>0</v>
      </c>
      <c r="E9">
        <f>+'男子個人戦'!I13</f>
        <v>0</v>
      </c>
      <c r="F9">
        <f>+'男子個人戦'!J13</f>
        <v>0</v>
      </c>
      <c r="G9">
        <f>+COUNTIF($H$6:$H$21,H9)</f>
        <v>16</v>
      </c>
      <c r="H9">
        <f>+'男子個人戦'!M13</f>
        <v>0</v>
      </c>
      <c r="I9">
        <f>+'男子個人戦'!N13</f>
        <v>0</v>
      </c>
      <c r="J9">
        <f>+'男子個人戦'!O13</f>
        <v>0</v>
      </c>
      <c r="K9">
        <f>+COUNTIF($L$6:$L$10,L9)</f>
        <v>5</v>
      </c>
      <c r="L9">
        <f>+'男女年代別シングルス'!C12</f>
        <v>0</v>
      </c>
      <c r="M9">
        <f>+'男女年代別シングルス'!D12</f>
        <v>0</v>
      </c>
      <c r="N9">
        <f>+'男女年代別シングルス'!E12</f>
        <v>0</v>
      </c>
      <c r="O9">
        <f>+COUNTIF($P$6:$P$10,P9)</f>
        <v>5</v>
      </c>
      <c r="P9">
        <f>+'男女年代別シングルス'!C19</f>
        <v>0</v>
      </c>
      <c r="Q9">
        <f>+'男女年代別シングルス'!D19</f>
        <v>0</v>
      </c>
      <c r="R9">
        <f>+'男女年代別シングルス'!E19</f>
        <v>0</v>
      </c>
      <c r="S9">
        <f>+COUNTIF($T$6:$T$10,T9)</f>
        <v>5</v>
      </c>
      <c r="T9">
        <f>+'男女年代別シングルス'!C26</f>
        <v>0</v>
      </c>
      <c r="U9">
        <f>+'男女年代別シングルス'!D26</f>
        <v>0</v>
      </c>
      <c r="V9">
        <f>+'男女年代別シングルス'!E26</f>
        <v>0</v>
      </c>
    </row>
    <row r="10" spans="3:22" ht="13.5">
      <c r="C10">
        <f t="shared" si="0"/>
        <v>16</v>
      </c>
      <c r="D10">
        <f>+'男子個人戦'!H14</f>
        <v>0</v>
      </c>
      <c r="E10">
        <f>+'男子個人戦'!I14</f>
        <v>0</v>
      </c>
      <c r="F10">
        <f>+'男子個人戦'!J14</f>
        <v>0</v>
      </c>
      <c r="G10">
        <f t="shared" si="1"/>
        <v>16</v>
      </c>
      <c r="H10">
        <f>+'男子個人戦'!M14</f>
        <v>0</v>
      </c>
      <c r="I10">
        <f>+'男子個人戦'!N14</f>
        <v>0</v>
      </c>
      <c r="J10">
        <f>+'男子個人戦'!O14</f>
        <v>0</v>
      </c>
      <c r="K10">
        <f>+COUNTIF($L$6:$L$10,L10)</f>
        <v>5</v>
      </c>
      <c r="L10">
        <f>+'男女年代別シングルス'!C13</f>
        <v>0</v>
      </c>
      <c r="M10">
        <f>+'男女年代別シングルス'!D13</f>
        <v>0</v>
      </c>
      <c r="N10">
        <f>+'男女年代別シングルス'!E13</f>
        <v>0</v>
      </c>
      <c r="O10">
        <f>+COUNTIF($P$6:$P$10,P10)</f>
        <v>5</v>
      </c>
      <c r="P10">
        <f>+'男女年代別シングルス'!C20</f>
        <v>0</v>
      </c>
      <c r="Q10">
        <f>+'男女年代別シングルス'!D20</f>
        <v>0</v>
      </c>
      <c r="R10">
        <f>+'男女年代別シングルス'!E20</f>
        <v>0</v>
      </c>
      <c r="S10">
        <f>+COUNTIF($T$6:$T$10,T10)</f>
        <v>5</v>
      </c>
      <c r="T10">
        <f>+'男女年代別シングルス'!C27</f>
        <v>0</v>
      </c>
      <c r="U10">
        <f>+'男女年代別シングルス'!D27</f>
        <v>0</v>
      </c>
      <c r="V10">
        <f>+'男女年代別シングルス'!E27</f>
        <v>0</v>
      </c>
    </row>
    <row r="11" spans="3:10" ht="13.5">
      <c r="C11">
        <f t="shared" si="0"/>
        <v>16</v>
      </c>
      <c r="D11">
        <f>+'男子個人戦'!H15</f>
        <v>0</v>
      </c>
      <c r="E11">
        <f>+'男子個人戦'!I15</f>
        <v>0</v>
      </c>
      <c r="F11">
        <f>+'男子個人戦'!J15</f>
        <v>0</v>
      </c>
      <c r="G11">
        <f t="shared" si="1"/>
        <v>16</v>
      </c>
      <c r="H11">
        <f>+'男子個人戦'!M15</f>
        <v>0</v>
      </c>
      <c r="I11">
        <f>+'男子個人戦'!N15</f>
        <v>0</v>
      </c>
      <c r="J11">
        <f>+'男子個人戦'!O15</f>
        <v>0</v>
      </c>
    </row>
    <row r="12" spans="3:10" ht="13.5">
      <c r="C12">
        <f t="shared" si="0"/>
        <v>16</v>
      </c>
      <c r="D12">
        <f>+'男子個人戦'!H16</f>
        <v>0</v>
      </c>
      <c r="E12">
        <f>+'男子個人戦'!I16</f>
        <v>0</v>
      </c>
      <c r="F12">
        <f>+'男子個人戦'!J16</f>
        <v>0</v>
      </c>
      <c r="G12">
        <f t="shared" si="1"/>
        <v>16</v>
      </c>
      <c r="H12">
        <f>+'男子個人戦'!M16</f>
        <v>0</v>
      </c>
      <c r="I12">
        <f>+'男子個人戦'!N16</f>
        <v>0</v>
      </c>
      <c r="J12">
        <f>+'男子個人戦'!O16</f>
        <v>0</v>
      </c>
    </row>
    <row r="13" spans="3:10" ht="13.5">
      <c r="C13">
        <f t="shared" si="0"/>
        <v>16</v>
      </c>
      <c r="D13">
        <f>+'男子個人戦'!H17</f>
        <v>0</v>
      </c>
      <c r="E13">
        <f>+'男子個人戦'!I17</f>
        <v>0</v>
      </c>
      <c r="F13">
        <f>+'男子個人戦'!J17</f>
        <v>0</v>
      </c>
      <c r="G13">
        <f t="shared" si="1"/>
        <v>16</v>
      </c>
      <c r="H13">
        <f>+'男子個人戦'!M17</f>
        <v>0</v>
      </c>
      <c r="I13">
        <f>+'男子個人戦'!N17</f>
        <v>0</v>
      </c>
      <c r="J13">
        <f>+'男子個人戦'!O17</f>
        <v>0</v>
      </c>
    </row>
    <row r="14" spans="3:10" ht="13.5">
      <c r="C14">
        <f t="shared" si="0"/>
        <v>16</v>
      </c>
      <c r="D14">
        <f>+'男子個人戦'!H18</f>
        <v>0</v>
      </c>
      <c r="E14">
        <f>+'男子個人戦'!I18</f>
        <v>0</v>
      </c>
      <c r="F14">
        <f>+'男子個人戦'!J18</f>
        <v>0</v>
      </c>
      <c r="G14">
        <f t="shared" si="1"/>
        <v>16</v>
      </c>
      <c r="H14">
        <f>+'男子個人戦'!M18</f>
        <v>0</v>
      </c>
      <c r="I14">
        <f>+'男子個人戦'!N18</f>
        <v>0</v>
      </c>
      <c r="J14">
        <f>+'男子個人戦'!O18</f>
        <v>0</v>
      </c>
    </row>
    <row r="15" spans="3:10" ht="13.5">
      <c r="C15">
        <f t="shared" si="0"/>
        <v>16</v>
      </c>
      <c r="D15">
        <f>+'男子個人戦'!H19</f>
        <v>0</v>
      </c>
      <c r="E15">
        <f>+'男子個人戦'!I19</f>
        <v>0</v>
      </c>
      <c r="F15">
        <f>+'男子個人戦'!J19</f>
        <v>0</v>
      </c>
      <c r="G15">
        <f t="shared" si="1"/>
        <v>16</v>
      </c>
      <c r="H15">
        <f>+'男子個人戦'!M19</f>
        <v>0</v>
      </c>
      <c r="I15">
        <f>+'男子個人戦'!N19</f>
        <v>0</v>
      </c>
      <c r="J15">
        <f>+'男子個人戦'!O19</f>
        <v>0</v>
      </c>
    </row>
    <row r="16" spans="3:10" ht="13.5">
      <c r="C16">
        <f t="shared" si="0"/>
        <v>16</v>
      </c>
      <c r="D16">
        <f>+'男子個人戦'!H20</f>
        <v>0</v>
      </c>
      <c r="E16">
        <f>+'男子個人戦'!I20</f>
        <v>0</v>
      </c>
      <c r="F16">
        <f>+'男子個人戦'!J20</f>
        <v>0</v>
      </c>
      <c r="G16">
        <f t="shared" si="1"/>
        <v>16</v>
      </c>
      <c r="H16">
        <f>+'男子個人戦'!M20</f>
        <v>0</v>
      </c>
      <c r="I16">
        <f>+'男子個人戦'!N20</f>
        <v>0</v>
      </c>
      <c r="J16">
        <f>+'男子個人戦'!O20</f>
        <v>0</v>
      </c>
    </row>
    <row r="17" spans="3:10" ht="13.5">
      <c r="C17">
        <f t="shared" si="0"/>
        <v>16</v>
      </c>
      <c r="D17">
        <f>+'男子個人戦'!H21</f>
        <v>0</v>
      </c>
      <c r="E17">
        <f>+'男子個人戦'!I21</f>
        <v>0</v>
      </c>
      <c r="F17">
        <f>+'男子個人戦'!J21</f>
        <v>0</v>
      </c>
      <c r="G17">
        <f t="shared" si="1"/>
        <v>16</v>
      </c>
      <c r="H17">
        <f>+'男子個人戦'!M21</f>
        <v>0</v>
      </c>
      <c r="I17">
        <f>+'男子個人戦'!N21</f>
        <v>0</v>
      </c>
      <c r="J17">
        <f>+'男子個人戦'!O21</f>
        <v>0</v>
      </c>
    </row>
    <row r="18" spans="3:10" ht="13.5">
      <c r="C18">
        <f t="shared" si="0"/>
        <v>16</v>
      </c>
      <c r="D18">
        <f>+'男子個人戦'!H22</f>
        <v>0</v>
      </c>
      <c r="E18">
        <f>+'男子個人戦'!I22</f>
        <v>0</v>
      </c>
      <c r="F18">
        <f>+'男子個人戦'!J22</f>
        <v>0</v>
      </c>
      <c r="G18">
        <f t="shared" si="1"/>
        <v>16</v>
      </c>
      <c r="H18">
        <f>+'男子個人戦'!M22</f>
        <v>0</v>
      </c>
      <c r="I18">
        <f>+'男子個人戦'!N22</f>
        <v>0</v>
      </c>
      <c r="J18">
        <f>+'男子個人戦'!O22</f>
        <v>0</v>
      </c>
    </row>
    <row r="19" spans="3:10" ht="13.5">
      <c r="C19">
        <f t="shared" si="0"/>
        <v>16</v>
      </c>
      <c r="D19">
        <f>+'男子個人戦'!H23</f>
        <v>0</v>
      </c>
      <c r="E19">
        <f>+'男子個人戦'!I23</f>
        <v>0</v>
      </c>
      <c r="F19">
        <f>+'男子個人戦'!J23</f>
        <v>0</v>
      </c>
      <c r="G19">
        <f t="shared" si="1"/>
        <v>16</v>
      </c>
      <c r="H19">
        <f>+'男子個人戦'!M23</f>
        <v>0</v>
      </c>
      <c r="I19">
        <f>+'男子個人戦'!N23</f>
        <v>0</v>
      </c>
      <c r="J19">
        <f>+'男子個人戦'!O23</f>
        <v>0</v>
      </c>
    </row>
    <row r="20" spans="3:10" ht="13.5">
      <c r="C20">
        <f t="shared" si="0"/>
        <v>16</v>
      </c>
      <c r="D20">
        <f>+'男子個人戦'!H24</f>
        <v>0</v>
      </c>
      <c r="E20">
        <f>+'男子個人戦'!I24</f>
        <v>0</v>
      </c>
      <c r="F20">
        <f>+'男子個人戦'!J24</f>
        <v>0</v>
      </c>
      <c r="G20">
        <f t="shared" si="1"/>
        <v>16</v>
      </c>
      <c r="H20">
        <f>+'男子個人戦'!M24</f>
        <v>0</v>
      </c>
      <c r="I20">
        <f>+'男子個人戦'!N24</f>
        <v>0</v>
      </c>
      <c r="J20">
        <f>+'男子個人戦'!O24</f>
        <v>0</v>
      </c>
    </row>
    <row r="21" spans="3:10" ht="13.5">
      <c r="C21">
        <f t="shared" si="0"/>
        <v>16</v>
      </c>
      <c r="D21">
        <f>+'男子個人戦'!H25</f>
        <v>0</v>
      </c>
      <c r="E21">
        <f>+'男子個人戦'!I25</f>
        <v>0</v>
      </c>
      <c r="F21">
        <f>+'男子個人戦'!J25</f>
        <v>0</v>
      </c>
      <c r="G21">
        <f t="shared" si="1"/>
        <v>16</v>
      </c>
      <c r="H21">
        <f>+'男子個人戦'!M25</f>
        <v>0</v>
      </c>
      <c r="I21">
        <f>+'男子個人戦'!N25</f>
        <v>0</v>
      </c>
      <c r="J21">
        <f>+'男子個人戦'!O25</f>
        <v>0</v>
      </c>
    </row>
    <row r="22" ht="13.5">
      <c r="C22" s="49"/>
    </row>
    <row r="24" spans="4:22" ht="13.5">
      <c r="D24" t="s">
        <v>79</v>
      </c>
      <c r="E24" s="114"/>
      <c r="F24" s="182" t="s">
        <v>108</v>
      </c>
      <c r="H24" t="s">
        <v>80</v>
      </c>
      <c r="J24" s="182" t="s">
        <v>108</v>
      </c>
      <c r="L24" t="s">
        <v>81</v>
      </c>
      <c r="N24" s="182" t="s">
        <v>108</v>
      </c>
      <c r="P24" t="s">
        <v>82</v>
      </c>
      <c r="R24" s="182" t="s">
        <v>108</v>
      </c>
      <c r="T24" t="s">
        <v>83</v>
      </c>
      <c r="V24" s="182" t="s">
        <v>108</v>
      </c>
    </row>
    <row r="25" spans="3:22" ht="13.5">
      <c r="C25">
        <v>1</v>
      </c>
      <c r="D25" s="116">
        <v>0</v>
      </c>
      <c r="E25" s="117">
        <v>0</v>
      </c>
      <c r="F25" s="181">
        <f>IF(E25=0,"",+COUNTIF(E$25:E$40,E25))</f>
      </c>
      <c r="H25" s="116">
        <v>0</v>
      </c>
      <c r="I25" s="117">
        <v>0</v>
      </c>
      <c r="J25" s="181">
        <f>IF(I25=0,"",+COUNTIF(I$25:I$40,I25))</f>
      </c>
      <c r="L25" s="116">
        <v>0</v>
      </c>
      <c r="M25" s="117">
        <v>0</v>
      </c>
      <c r="N25" s="181">
        <f>IF(M25=0,"",+COUNTIF(M$25:M$40,M25))</f>
      </c>
      <c r="P25" s="116">
        <v>0</v>
      </c>
      <c r="Q25" s="117">
        <v>0</v>
      </c>
      <c r="R25" s="181">
        <f>IF(Q25=0,"",+COUNTIF(Q$25:Q$40,Q25))</f>
      </c>
      <c r="T25" s="116">
        <v>0</v>
      </c>
      <c r="U25" s="117">
        <v>0</v>
      </c>
      <c r="V25" s="181">
        <f>IF(U25=0,"",+COUNTIF(U$25:U$40,U25))</f>
      </c>
    </row>
    <row r="26" spans="3:22" ht="13.5">
      <c r="C26">
        <v>2</v>
      </c>
      <c r="D26" s="37">
        <v>0</v>
      </c>
      <c r="E26" s="118">
        <v>0</v>
      </c>
      <c r="F26" s="181">
        <f>IF(E26=0,"",+COUNTIF(E$25:E$40,E26))</f>
      </c>
      <c r="H26" s="37">
        <v>0</v>
      </c>
      <c r="I26" s="118">
        <v>0</v>
      </c>
      <c r="J26" s="181">
        <f>IF(I26=0,"",+COUNTIF(I$25:I$40,I26))</f>
      </c>
      <c r="L26" s="37">
        <v>0</v>
      </c>
      <c r="M26" s="118">
        <v>0</v>
      </c>
      <c r="N26" s="181">
        <f>IF(M26=0,"",+COUNTIF(M$25:M$40,M26))</f>
      </c>
      <c r="P26" s="37">
        <v>0</v>
      </c>
      <c r="Q26" s="118">
        <v>0</v>
      </c>
      <c r="R26" s="181">
        <f>IF(Q26=0,"",+COUNTIF(Q$25:Q$40,Q26))</f>
      </c>
      <c r="T26" s="37">
        <v>0</v>
      </c>
      <c r="U26" s="118">
        <v>0</v>
      </c>
      <c r="V26" s="181">
        <f>IF(U26=0,"",+COUNTIF(U$25:U$40,U26))</f>
      </c>
    </row>
    <row r="27" spans="3:22" ht="13.5">
      <c r="C27">
        <v>3</v>
      </c>
      <c r="D27" s="37">
        <v>0</v>
      </c>
      <c r="E27" s="118">
        <v>0</v>
      </c>
      <c r="F27" s="181">
        <f>IF(E27=0,"",+COUNTIF(E$25:E$40,E27))</f>
      </c>
      <c r="H27" s="37">
        <v>0</v>
      </c>
      <c r="I27" s="118">
        <v>0</v>
      </c>
      <c r="J27" s="181">
        <f>IF(I27=0,"",+COUNTIF(I$25:I$40,I27))</f>
      </c>
      <c r="L27" s="37">
        <v>0</v>
      </c>
      <c r="M27" s="118">
        <v>0</v>
      </c>
      <c r="N27" s="181">
        <f>IF(M27=0,"",+COUNTIF(M$25:M$40,M27))</f>
      </c>
      <c r="P27" s="37">
        <v>0</v>
      </c>
      <c r="Q27" s="118">
        <v>0</v>
      </c>
      <c r="R27" s="181">
        <f>IF(Q27=0,"",+COUNTIF(Q$25:Q$40,Q27))</f>
      </c>
      <c r="T27" s="37">
        <v>0</v>
      </c>
      <c r="U27" s="118">
        <v>0</v>
      </c>
      <c r="V27" s="181">
        <f>IF(U27=0,"",+COUNTIF(U$25:U$40,U27))</f>
      </c>
    </row>
    <row r="28" spans="3:22" ht="13.5">
      <c r="C28">
        <v>4</v>
      </c>
      <c r="D28" s="37">
        <v>0</v>
      </c>
      <c r="E28" s="118">
        <v>0</v>
      </c>
      <c r="F28" s="181">
        <f>IF(E28=0,"",+COUNTIF(E$25:E$40,E28))</f>
      </c>
      <c r="H28" s="37">
        <v>0</v>
      </c>
      <c r="I28" s="118">
        <v>0</v>
      </c>
      <c r="J28" s="181">
        <f>IF(I28=0,"",+COUNTIF(I$25:I$40,I28))</f>
      </c>
      <c r="L28" s="37">
        <v>0</v>
      </c>
      <c r="M28" s="118">
        <v>0</v>
      </c>
      <c r="N28" s="181">
        <f>IF(M28=0,"",+COUNTIF(M$25:M$40,M28))</f>
      </c>
      <c r="P28" s="37">
        <v>0</v>
      </c>
      <c r="Q28" s="118">
        <v>0</v>
      </c>
      <c r="R28" s="181">
        <f>IF(Q28=0,"",+COUNTIF(Q$25:Q$40,Q28))</f>
      </c>
      <c r="T28" s="37">
        <v>0</v>
      </c>
      <c r="U28" s="118">
        <v>0</v>
      </c>
      <c r="V28" s="181">
        <f>IF(U28=0,"",+COUNTIF(U$25:U$40,U28))</f>
      </c>
    </row>
    <row r="29" spans="3:22" ht="13.5">
      <c r="C29">
        <v>5</v>
      </c>
      <c r="D29" s="37">
        <v>0</v>
      </c>
      <c r="E29" s="118">
        <v>0</v>
      </c>
      <c r="F29" s="181">
        <f aca="true" t="shared" si="2" ref="F29:F40">IF(E29=0,"",+COUNTIF(E$25:E$40,E29))</f>
      </c>
      <c r="H29" s="37">
        <v>0</v>
      </c>
      <c r="I29" s="118">
        <v>0</v>
      </c>
      <c r="J29" s="181">
        <f aca="true" t="shared" si="3" ref="J29:J40">IF(I29=0,"",+COUNTIF(I$25:I$40,I29))</f>
      </c>
      <c r="L29" s="37">
        <v>0</v>
      </c>
      <c r="M29" s="118">
        <v>0</v>
      </c>
      <c r="N29" s="181">
        <f>IF(M29=0,"",+COUNTIF(M$25:M$40,M29))</f>
      </c>
      <c r="P29" s="37">
        <v>0</v>
      </c>
      <c r="Q29" s="118">
        <v>0</v>
      </c>
      <c r="R29" s="181">
        <f>IF(Q29=0,"",+COUNTIF(Q$25:Q$40,Q29))</f>
      </c>
      <c r="T29" s="37">
        <v>0</v>
      </c>
      <c r="U29" s="118">
        <v>0</v>
      </c>
      <c r="V29" s="181">
        <f>IF(U29=0,"",+COUNTIF(U$25:U$40,U29))</f>
      </c>
    </row>
    <row r="30" spans="3:21" ht="13.5">
      <c r="C30">
        <v>6</v>
      </c>
      <c r="D30" s="37">
        <v>0</v>
      </c>
      <c r="E30" s="118">
        <v>0</v>
      </c>
      <c r="F30" s="181">
        <f t="shared" si="2"/>
      </c>
      <c r="H30" s="37">
        <v>0</v>
      </c>
      <c r="I30" s="118">
        <v>0</v>
      </c>
      <c r="J30" s="181">
        <f t="shared" si="3"/>
      </c>
      <c r="L30" s="37"/>
      <c r="M30" s="118"/>
      <c r="P30" s="37"/>
      <c r="Q30" s="118"/>
      <c r="T30" s="37"/>
      <c r="U30" s="118"/>
    </row>
    <row r="31" spans="3:21" ht="13.5">
      <c r="C31">
        <v>7</v>
      </c>
      <c r="D31" s="37">
        <v>0</v>
      </c>
      <c r="E31" s="118">
        <v>0</v>
      </c>
      <c r="F31" s="181">
        <f t="shared" si="2"/>
      </c>
      <c r="H31" s="37">
        <v>0</v>
      </c>
      <c r="I31" s="118">
        <v>0</v>
      </c>
      <c r="J31" s="181">
        <f t="shared" si="3"/>
      </c>
      <c r="L31" s="37"/>
      <c r="M31" s="118"/>
      <c r="P31" s="37"/>
      <c r="Q31" s="118"/>
      <c r="T31" s="37"/>
      <c r="U31" s="118"/>
    </row>
    <row r="32" spans="3:21" ht="13.5">
      <c r="C32">
        <v>8</v>
      </c>
      <c r="D32" s="37">
        <v>0</v>
      </c>
      <c r="E32" s="118">
        <v>0</v>
      </c>
      <c r="F32" s="181">
        <f t="shared" si="2"/>
      </c>
      <c r="H32" s="37">
        <v>0</v>
      </c>
      <c r="I32" s="118">
        <v>0</v>
      </c>
      <c r="J32" s="181">
        <f t="shared" si="3"/>
      </c>
      <c r="L32" s="37"/>
      <c r="M32" s="118"/>
      <c r="P32" s="37"/>
      <c r="Q32" s="118"/>
      <c r="T32" s="37"/>
      <c r="U32" s="118"/>
    </row>
    <row r="33" spans="3:21" ht="13.5">
      <c r="C33">
        <v>9</v>
      </c>
      <c r="D33" s="37">
        <v>0</v>
      </c>
      <c r="E33" s="118">
        <v>0</v>
      </c>
      <c r="F33" s="181">
        <f t="shared" si="2"/>
      </c>
      <c r="H33" s="37">
        <v>0</v>
      </c>
      <c r="I33" s="118">
        <v>0</v>
      </c>
      <c r="J33" s="181">
        <f t="shared" si="3"/>
      </c>
      <c r="L33" s="37"/>
      <c r="M33" s="118"/>
      <c r="P33" s="37"/>
      <c r="Q33" s="118"/>
      <c r="T33" s="37"/>
      <c r="U33" s="118"/>
    </row>
    <row r="34" spans="3:21" ht="13.5">
      <c r="C34">
        <v>10</v>
      </c>
      <c r="D34" s="37">
        <v>0</v>
      </c>
      <c r="E34" s="118">
        <v>0</v>
      </c>
      <c r="F34" s="181">
        <f t="shared" si="2"/>
      </c>
      <c r="H34" s="37">
        <v>0</v>
      </c>
      <c r="I34" s="118">
        <v>0</v>
      </c>
      <c r="J34" s="181">
        <f t="shared" si="3"/>
      </c>
      <c r="L34" s="37"/>
      <c r="M34" s="118"/>
      <c r="P34" s="37"/>
      <c r="Q34" s="118"/>
      <c r="T34" s="37"/>
      <c r="U34" s="118"/>
    </row>
    <row r="35" spans="3:21" ht="13.5">
      <c r="C35">
        <v>11</v>
      </c>
      <c r="D35" s="37">
        <v>0</v>
      </c>
      <c r="E35" s="118">
        <v>0</v>
      </c>
      <c r="F35" s="181">
        <f t="shared" si="2"/>
      </c>
      <c r="H35" s="37">
        <v>0</v>
      </c>
      <c r="I35" s="118">
        <v>0</v>
      </c>
      <c r="J35" s="181">
        <f t="shared" si="3"/>
      </c>
      <c r="L35" s="37"/>
      <c r="M35" s="118"/>
      <c r="P35" s="37"/>
      <c r="Q35" s="118"/>
      <c r="T35" s="37"/>
      <c r="U35" s="118"/>
    </row>
    <row r="36" spans="3:21" ht="13.5">
      <c r="C36">
        <v>12</v>
      </c>
      <c r="D36" s="37">
        <v>0</v>
      </c>
      <c r="E36" s="118">
        <v>0</v>
      </c>
      <c r="F36" s="181">
        <f t="shared" si="2"/>
      </c>
      <c r="H36" s="37">
        <v>0</v>
      </c>
      <c r="I36" s="118">
        <v>0</v>
      </c>
      <c r="J36" s="181">
        <f t="shared" si="3"/>
      </c>
      <c r="L36" s="37"/>
      <c r="M36" s="118"/>
      <c r="P36" s="37"/>
      <c r="Q36" s="118"/>
      <c r="T36" s="37"/>
      <c r="U36" s="118"/>
    </row>
    <row r="37" spans="3:21" ht="13.5">
      <c r="C37">
        <v>13</v>
      </c>
      <c r="D37" s="37">
        <v>0</v>
      </c>
      <c r="E37" s="118">
        <v>0</v>
      </c>
      <c r="F37" s="181">
        <f t="shared" si="2"/>
      </c>
      <c r="H37" s="37">
        <v>0</v>
      </c>
      <c r="I37" s="118">
        <v>0</v>
      </c>
      <c r="J37" s="181">
        <f t="shared" si="3"/>
      </c>
      <c r="L37" s="37"/>
      <c r="M37" s="118"/>
      <c r="P37" s="37"/>
      <c r="Q37" s="118"/>
      <c r="T37" s="37"/>
      <c r="U37" s="118"/>
    </row>
    <row r="38" spans="3:21" ht="13.5">
      <c r="C38">
        <v>14</v>
      </c>
      <c r="D38" s="37">
        <v>0</v>
      </c>
      <c r="E38" s="118">
        <v>0</v>
      </c>
      <c r="F38" s="181">
        <f t="shared" si="2"/>
      </c>
      <c r="H38" s="37">
        <v>0</v>
      </c>
      <c r="I38" s="118">
        <v>0</v>
      </c>
      <c r="J38" s="181">
        <f t="shared" si="3"/>
      </c>
      <c r="L38" s="37"/>
      <c r="M38" s="118"/>
      <c r="P38" s="37"/>
      <c r="Q38" s="118"/>
      <c r="T38" s="37"/>
      <c r="U38" s="118"/>
    </row>
    <row r="39" spans="3:21" ht="13.5">
      <c r="C39">
        <v>15</v>
      </c>
      <c r="D39" s="37">
        <v>0</v>
      </c>
      <c r="E39" s="118">
        <v>0</v>
      </c>
      <c r="F39" s="181">
        <f t="shared" si="2"/>
      </c>
      <c r="H39" s="37">
        <v>0</v>
      </c>
      <c r="I39" s="118">
        <v>0</v>
      </c>
      <c r="J39" s="181">
        <f t="shared" si="3"/>
      </c>
      <c r="L39" s="37"/>
      <c r="M39" s="118"/>
      <c r="P39" s="37"/>
      <c r="Q39" s="118"/>
      <c r="T39" s="37"/>
      <c r="U39" s="118"/>
    </row>
    <row r="40" spans="3:21" ht="13.5">
      <c r="C40">
        <v>16</v>
      </c>
      <c r="D40" s="119">
        <v>0</v>
      </c>
      <c r="E40" s="120">
        <v>0</v>
      </c>
      <c r="F40" s="181">
        <f t="shared" si="2"/>
      </c>
      <c r="H40" s="119">
        <v>0</v>
      </c>
      <c r="I40" s="120">
        <v>0</v>
      </c>
      <c r="J40" s="181">
        <f t="shared" si="3"/>
      </c>
      <c r="L40" s="119"/>
      <c r="M40" s="120"/>
      <c r="P40" s="119"/>
      <c r="Q40" s="120"/>
      <c r="T40" s="119"/>
      <c r="U40" s="120"/>
    </row>
  </sheetData>
  <sheetProtection/>
  <mergeCells count="3">
    <mergeCell ref="D3:F3"/>
    <mergeCell ref="G3:I3"/>
    <mergeCell ref="D2:M2"/>
  </mergeCells>
  <conditionalFormatting sqref="C6:C21 G6:G21 K6:K10 O6:O10 S6:S10">
    <cfRule type="cellIs" priority="5" dxfId="2" operator="not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函館大妻高等学校</dc:creator>
  <cp:keywords/>
  <dc:description/>
  <cp:lastModifiedBy>User1</cp:lastModifiedBy>
  <cp:lastPrinted>2018-12-04T22:58:27Z</cp:lastPrinted>
  <dcterms:created xsi:type="dcterms:W3CDTF">1997-08-26T05:46:25Z</dcterms:created>
  <dcterms:modified xsi:type="dcterms:W3CDTF">2019-12-17T11:13:15Z</dcterms:modified>
  <cp:category/>
  <cp:version/>
  <cp:contentType/>
  <cp:contentStatus/>
</cp:coreProperties>
</file>