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70" tabRatio="853" activeTab="4"/>
  </bookViews>
  <sheets>
    <sheet name="入力時の注意" sheetId="1" r:id="rId1"/>
    <sheet name="ジュニアS" sheetId="2" r:id="rId2"/>
    <sheet name="一般S" sheetId="3" r:id="rId3"/>
    <sheet name="一般男女W" sheetId="4" r:id="rId4"/>
    <sheet name="混合W" sheetId="5" r:id="rId5"/>
    <sheet name="卓球協会専用（W)" sheetId="6" r:id="rId6"/>
    <sheet name="卓球協会専用（S)" sheetId="7" r:id="rId7"/>
    <sheet name="卓球協会専用（参加料データ・データ消去）" sheetId="8" r:id="rId8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<sst xmlns="http://schemas.openxmlformats.org/spreadsheetml/2006/main" count="290" uniqueCount="109">
  <si>
    <t>加盟団体名</t>
  </si>
  <si>
    <t>姓</t>
  </si>
  <si>
    <t>名</t>
  </si>
  <si>
    <t>所属</t>
  </si>
  <si>
    <t>生年月日</t>
  </si>
  <si>
    <t>（例）</t>
  </si>
  <si>
    <t>菊地</t>
  </si>
  <si>
    <t>浩太</t>
  </si>
  <si>
    <t>桃子</t>
  </si>
  <si>
    <t>大妻クラブ</t>
  </si>
  <si>
    <t>所属（略称可）</t>
  </si>
  <si>
    <t>連絡先電話番号</t>
  </si>
  <si>
    <t>申込日</t>
  </si>
  <si>
    <t>申込責任者</t>
  </si>
  <si>
    <t>ジュニア男子シングルス</t>
  </si>
  <si>
    <t>ジュニア女子シングルス</t>
  </si>
  <si>
    <t>H11.9.27</t>
  </si>
  <si>
    <t>H12.1.1</t>
  </si>
  <si>
    <t>参加料合計</t>
  </si>
  <si>
    <t>一般男子シングルス</t>
  </si>
  <si>
    <t>一般女子シングルス</t>
  </si>
  <si>
    <t>S52.9.27</t>
  </si>
  <si>
    <t>S53.3.2</t>
  </si>
  <si>
    <t>南中</t>
  </si>
  <si>
    <t>一般S参加料</t>
  </si>
  <si>
    <t>600円×</t>
  </si>
  <si>
    <t>男子ダブルス</t>
  </si>
  <si>
    <t>女子ダブルス</t>
  </si>
  <si>
    <t>混合ダブルス</t>
  </si>
  <si>
    <t>氏名</t>
  </si>
  <si>
    <t>※注意！！このシートには何も入力しないでください</t>
  </si>
  <si>
    <t>S52.9.27</t>
  </si>
  <si>
    <t>高橋</t>
  </si>
  <si>
    <t>正</t>
  </si>
  <si>
    <t>高橋クラブ</t>
  </si>
  <si>
    <t>S47.10.12</t>
  </si>
  <si>
    <t>S53.3.2</t>
  </si>
  <si>
    <t>佐々木</t>
  </si>
  <si>
    <t>陽子</t>
  </si>
  <si>
    <t>SYクラブ</t>
  </si>
  <si>
    <t>H1.12.16</t>
  </si>
  <si>
    <t>正子</t>
  </si>
  <si>
    <t>S47.10.12</t>
  </si>
  <si>
    <t>（　　　　　　）ダブルス</t>
  </si>
  <si>
    <t>（　　　　　　）ダブルス</t>
  </si>
  <si>
    <t>ジュニア男子</t>
  </si>
  <si>
    <t>ジュニア女子</t>
  </si>
  <si>
    <t>男子シングルス</t>
  </si>
  <si>
    <t>女子シングルス</t>
  </si>
  <si>
    <t>納入金額</t>
  </si>
  <si>
    <t>卓球協会専用シートには何も入力しないでください。</t>
  </si>
  <si>
    <t>卓也</t>
  </si>
  <si>
    <t>裕樹</t>
  </si>
  <si>
    <t>清水</t>
  </si>
  <si>
    <t>康之</t>
  </si>
  <si>
    <t>伸也</t>
  </si>
  <si>
    <t>H11.9.27</t>
  </si>
  <si>
    <t>H12.3.24</t>
  </si>
  <si>
    <t>H11.6.1</t>
  </si>
  <si>
    <t>H11.7.30</t>
  </si>
  <si>
    <t>各種北海道大会ランキング保持者記入欄（大会名及び成績記載）</t>
  </si>
  <si>
    <t>佐々木(卓)</t>
  </si>
  <si>
    <t>佐々木(伸)</t>
  </si>
  <si>
    <t>700円×</t>
  </si>
  <si>
    <t>1,200円×</t>
  </si>
  <si>
    <t>名の頭文字を入力してください。</t>
  </si>
  <si>
    <r>
      <t>同一種目で同じ姓（苗字）の選手がいる場合は姓（苗字）の後ろに</t>
    </r>
    <r>
      <rPr>
        <b/>
        <u val="single"/>
        <sz val="11"/>
        <rFont val="ＭＳ Ｐゴシック"/>
        <family val="3"/>
      </rPr>
      <t>半角括弧　(　)</t>
    </r>
    <r>
      <rPr>
        <sz val="11"/>
        <rFont val="ＭＳ Ｐゴシック"/>
        <family val="3"/>
      </rPr>
      <t>　で</t>
    </r>
  </si>
  <si>
    <r>
      <rPr>
        <b/>
        <sz val="12"/>
        <rFont val="ＭＳ Ｐゴシック"/>
        <family val="3"/>
      </rPr>
      <t>↓ドローアプリケーションへのコピー＆ペースト用</t>
    </r>
    <r>
      <rPr>
        <u val="single"/>
        <sz val="11"/>
        <rFont val="ＭＳ Ｐゴシック"/>
        <family val="3"/>
      </rPr>
      <t>　※上の表でフォントが</t>
    </r>
    <r>
      <rPr>
        <b/>
        <u val="single"/>
        <sz val="11"/>
        <color indexed="10"/>
        <rFont val="ＭＳ Ｐゴシック"/>
        <family val="3"/>
      </rPr>
      <t>赤太字</t>
    </r>
    <r>
      <rPr>
        <u val="single"/>
        <sz val="11"/>
        <rFont val="ＭＳ Ｐゴシック"/>
        <family val="3"/>
      </rPr>
      <t>の場合，姓の重複です。以下の姓の後ろに(名の頭文字)を入力してからコピペしてください。</t>
    </r>
  </si>
  <si>
    <r>
      <t>←</t>
    </r>
    <r>
      <rPr>
        <b/>
        <sz val="11"/>
        <color indexed="62"/>
        <rFont val="ＭＳ Ｐゴシック"/>
        <family val="3"/>
      </rPr>
      <t>男子</t>
    </r>
    <r>
      <rPr>
        <sz val="11"/>
        <rFont val="ＭＳ Ｐゴシック"/>
        <family val="3"/>
      </rPr>
      <t>，</t>
    </r>
    <r>
      <rPr>
        <b/>
        <sz val="11"/>
        <color indexed="53"/>
        <rFont val="ＭＳ Ｐゴシック"/>
        <family val="3"/>
      </rPr>
      <t>女子</t>
    </r>
    <r>
      <rPr>
        <sz val="11"/>
        <rFont val="ＭＳ Ｐゴシック"/>
        <family val="3"/>
      </rPr>
      <t>，</t>
    </r>
    <r>
      <rPr>
        <b/>
        <sz val="11"/>
        <color indexed="36"/>
        <rFont val="ＭＳ Ｐゴシック"/>
        <family val="3"/>
      </rPr>
      <t>混合</t>
    </r>
    <r>
      <rPr>
        <sz val="11"/>
        <rFont val="ＭＳ Ｐゴシック"/>
        <family val="3"/>
      </rPr>
      <t>ダブルスの欄が足りない場合使用して下さい。</t>
    </r>
  </si>
  <si>
    <t>ジュニアS参加料</t>
  </si>
  <si>
    <t>男女D参加料</t>
  </si>
  <si>
    <t>混合D参加料</t>
  </si>
  <si>
    <t>※強い組から順に入力してください。</t>
  </si>
  <si>
    <t>※強い選手から順に入力してください。</t>
  </si>
  <si>
    <t>「～高等学校」は「～高」</t>
  </si>
  <si>
    <t>「～中学校」は「～中」</t>
  </si>
  <si>
    <t>「～大学」は「～大」</t>
  </si>
  <si>
    <t>所属（略称）</t>
  </si>
  <si>
    <t>大妻高</t>
  </si>
  <si>
    <t>札教大</t>
  </si>
  <si>
    <t>Ｔ．ＯＴＳＵＭＡ</t>
  </si>
  <si>
    <t>Ｔ．ＯＴＳＵＭＡ</t>
  </si>
  <si>
    <t>所属は，全角８文字（半角12文字）以内の略称で入力してください。</t>
  </si>
  <si>
    <t>大妻高</t>
  </si>
  <si>
    <t>「～少年団」は「～少」　と略してください</t>
  </si>
  <si>
    <r>
      <t>（例）</t>
    </r>
    <r>
      <rPr>
        <b/>
        <sz val="6"/>
        <rFont val="ＭＳ Ｐゴシック"/>
        <family val="3"/>
      </rPr>
      <t xml:space="preserve">
上:男子
下:女子</t>
    </r>
  </si>
  <si>
    <r>
      <rPr>
        <sz val="8"/>
        <rFont val="ＭＳ Ｐゴシック"/>
        <family val="3"/>
      </rPr>
      <t>男子→</t>
    </r>
    <r>
      <rPr>
        <sz val="11"/>
        <rFont val="ＭＳ Ｐゴシック"/>
        <family val="3"/>
      </rPr>
      <t xml:space="preserve">
1
</t>
    </r>
    <r>
      <rPr>
        <sz val="8"/>
        <rFont val="ＭＳ Ｐゴシック"/>
        <family val="3"/>
      </rPr>
      <t>女子→</t>
    </r>
  </si>
  <si>
    <t>金澤</t>
  </si>
  <si>
    <t>武志</t>
  </si>
  <si>
    <t>石川クラブ</t>
  </si>
  <si>
    <t>S55.10.1</t>
  </si>
  <si>
    <t>杉本</t>
  </si>
  <si>
    <t>春子</t>
  </si>
  <si>
    <t>S53.12.4</t>
  </si>
  <si>
    <t>築山</t>
  </si>
  <si>
    <t>直美</t>
  </si>
  <si>
    <t>H1.3.4</t>
  </si>
  <si>
    <t>三浦</t>
  </si>
  <si>
    <t>秋雄</t>
  </si>
  <si>
    <t>H2.4.12</t>
  </si>
  <si>
    <t>←○</t>
  </si>
  <si>
    <t>←×</t>
  </si>
  <si>
    <t>↑上に男子，下に女子の選手を入力してください。</t>
  </si>
  <si>
    <t>混合ダブルス入力の際は，上段に男子，下段に女子を入力してください。</t>
  </si>
  <si>
    <t>令和元年度 道南選手権 参加申込書 （一般シングルス）</t>
  </si>
  <si>
    <t>令和元年度 道南選手権 参加申込書 （男女ダブルス）</t>
  </si>
  <si>
    <t>令和元年度 道南選手権 参加申込書 （混合ダブルス）</t>
  </si>
  <si>
    <t>令和元年度 道南選手権 参加申込書 （ジュニアシングルス）</t>
  </si>
  <si>
    <t>令和　　年　　月　　日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</si>
</sst>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\&amp;&quot;名&quot;"/>
    <numFmt numFmtId="177" formatCode="0&quot;名&quot;"/>
    <numFmt numFmtId="178" formatCode="0&quot;円&quot;"/>
    <numFmt numFmtId="179" formatCode="0&quot;名　　＝&quot;"/>
    <numFmt numFmtId="180" formatCode="0&quot;組　　＝&quot;"/>
    <numFmt numFmtId="181" formatCode="#,##0_);[Red]\(#,##0\)"/>
    <numFmt numFmtId="182" formatCode="[$-411]ge\.m\.d;@"/>
    <numFmt numFmtId="183" formatCode="#,##0&quot;円&quot;"/>
  </numFmts>
  <fonts count="64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b/>
      <sz val="16"/>
      <name val="ＭＳ Ｐゴシック"/>
      <family val="3"/>
    </font>
    <font>
      <b/>
      <u val="single"/>
      <sz val="11"/>
      <name val="ＭＳ Ｐゴシック"/>
      <family val="3"/>
    </font>
    <font>
      <b/>
      <sz val="12"/>
      <name val="ＭＳ Ｐゴシック"/>
      <family val="3"/>
    </font>
    <font>
      <u val="single"/>
      <sz val="11"/>
      <name val="ＭＳ Ｐゴシック"/>
      <family val="3"/>
    </font>
    <font>
      <b/>
      <u val="single"/>
      <sz val="11"/>
      <color indexed="10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53"/>
      <name val="ＭＳ Ｐゴシック"/>
      <family val="3"/>
    </font>
    <font>
      <b/>
      <sz val="11"/>
      <color indexed="36"/>
      <name val="ＭＳ Ｐゴシック"/>
      <family val="3"/>
    </font>
    <font>
      <b/>
      <sz val="6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b/>
      <sz val="14"/>
      <color indexed="10"/>
      <name val="ＭＳ Ｐゴシック"/>
      <family val="3"/>
    </font>
    <font>
      <b/>
      <sz val="24"/>
      <color indexed="10"/>
      <name val="ＭＳ Ｐゴシック"/>
      <family val="3"/>
    </font>
    <font>
      <b/>
      <sz val="16"/>
      <color indexed="10"/>
      <name val="ＭＳ Ｐゴシック"/>
      <family val="3"/>
    </font>
    <font>
      <sz val="11"/>
      <color indexed="63"/>
      <name val="ＭＳ Ｐゴシック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Calibri"/>
      <family val="2"/>
    </font>
    <font>
      <sz val="8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11"/>
      <color rgb="FFFF0000"/>
      <name val="ＭＳ Ｐゴシック"/>
      <family val="3"/>
    </font>
    <font>
      <b/>
      <sz val="14"/>
      <color rgb="FFFF0000"/>
      <name val="ＭＳ Ｐゴシック"/>
      <family val="3"/>
    </font>
    <font>
      <b/>
      <sz val="16"/>
      <color rgb="FFFF0000"/>
      <name val="ＭＳ Ｐゴシック"/>
      <family val="3"/>
    </font>
    <font>
      <b/>
      <sz val="24"/>
      <color rgb="FFFF0000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hair"/>
      <top style="medium"/>
      <bottom style="thin"/>
    </border>
    <border>
      <left style="hair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medium"/>
    </border>
    <border>
      <left style="hair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 style="thin"/>
      <top style="hair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hair"/>
    </border>
    <border>
      <left style="medium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hair"/>
      <bottom style="thin"/>
    </border>
    <border>
      <left style="thin"/>
      <right style="medium"/>
      <top style="hair"/>
      <bottom style="medium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thin"/>
      <bottom style="medium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hair"/>
      <top style="medium">
        <color rgb="FFFF0000"/>
      </top>
      <bottom style="hair"/>
    </border>
    <border>
      <left style="hair"/>
      <right style="thin"/>
      <top style="medium">
        <color rgb="FFFF0000"/>
      </top>
      <bottom style="hair"/>
    </border>
    <border>
      <left style="thin"/>
      <right style="thin"/>
      <top style="medium">
        <color rgb="FFFF0000"/>
      </top>
      <bottom style="hair"/>
    </border>
    <border>
      <left style="thin"/>
      <right style="medium">
        <color rgb="FFFF0000"/>
      </right>
      <top style="medium">
        <color rgb="FFFF0000"/>
      </top>
      <bottom style="hair"/>
    </border>
    <border>
      <left style="thin"/>
      <right style="hair"/>
      <top style="hair"/>
      <bottom style="medium">
        <color rgb="FFFF0000"/>
      </bottom>
    </border>
    <border>
      <left style="hair"/>
      <right style="thin"/>
      <top style="hair"/>
      <bottom style="medium">
        <color rgb="FFFF0000"/>
      </bottom>
    </border>
    <border>
      <left style="thin"/>
      <right style="thin"/>
      <top style="hair"/>
      <bottom style="medium">
        <color rgb="FFFF0000"/>
      </bottom>
    </border>
    <border>
      <left style="thin"/>
      <right style="medium">
        <color rgb="FFFF0000"/>
      </right>
      <top style="hair"/>
      <bottom style="medium">
        <color rgb="FFFF0000"/>
      </bottom>
    </border>
    <border>
      <left style="medium"/>
      <right style="thin"/>
      <top>
        <color indexed="63"/>
      </top>
      <bottom>
        <color indexed="63"/>
      </bottom>
    </border>
    <border>
      <left style="medium">
        <color rgb="FFFF0000"/>
      </left>
      <right style="thin"/>
      <top style="medium">
        <color rgb="FFFF0000"/>
      </top>
      <bottom>
        <color indexed="63"/>
      </bottom>
    </border>
    <border>
      <left style="medium">
        <color rgb="FFFF0000"/>
      </left>
      <right style="thin"/>
      <top>
        <color indexed="63"/>
      </top>
      <bottom style="medium">
        <color rgb="FFFF0000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58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179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178" fontId="0" fillId="0" borderId="0" xfId="0" applyNumberFormat="1" applyAlignment="1">
      <alignment horizontal="left" vertical="center"/>
    </xf>
    <xf numFmtId="49" fontId="0" fillId="0" borderId="23" xfId="0" applyNumberFormat="1" applyBorder="1" applyAlignment="1">
      <alignment horizontal="center" vertical="center" shrinkToFit="1"/>
    </xf>
    <xf numFmtId="49" fontId="0" fillId="0" borderId="24" xfId="0" applyNumberForma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 shrinkToFit="1"/>
    </xf>
    <xf numFmtId="177" fontId="0" fillId="0" borderId="25" xfId="0" applyNumberFormat="1" applyBorder="1" applyAlignment="1">
      <alignment horizontal="center" vertical="center"/>
    </xf>
    <xf numFmtId="179" fontId="0" fillId="0" borderId="25" xfId="0" applyNumberFormat="1" applyBorder="1" applyAlignment="1">
      <alignment horizontal="center" vertical="center"/>
    </xf>
    <xf numFmtId="178" fontId="0" fillId="0" borderId="26" xfId="0" applyNumberForma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27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180" fontId="0" fillId="0" borderId="25" xfId="0" applyNumberFormat="1" applyBorder="1" applyAlignment="1">
      <alignment horizontal="center" vertical="center"/>
    </xf>
    <xf numFmtId="0" fontId="0" fillId="12" borderId="0" xfId="0" applyFill="1" applyAlignment="1">
      <alignment/>
    </xf>
    <xf numFmtId="0" fontId="3" fillId="12" borderId="0" xfId="0" applyFont="1" applyFill="1" applyBorder="1" applyAlignment="1">
      <alignment horizontal="center" vertical="center"/>
    </xf>
    <xf numFmtId="0" fontId="0" fillId="12" borderId="0" xfId="0" applyFill="1" applyBorder="1" applyAlignment="1">
      <alignment vertical="center"/>
    </xf>
    <xf numFmtId="0" fontId="0" fillId="12" borderId="0" xfId="0" applyFont="1" applyFill="1" applyBorder="1" applyAlignment="1">
      <alignment horizontal="center" vertical="center"/>
    </xf>
    <xf numFmtId="0" fontId="0" fillId="12" borderId="0" xfId="0" applyFill="1" applyBorder="1" applyAlignment="1">
      <alignment horizontal="center" vertical="center"/>
    </xf>
    <xf numFmtId="0" fontId="0" fillId="12" borderId="0" xfId="0" applyFill="1" applyAlignment="1">
      <alignment vertical="center"/>
    </xf>
    <xf numFmtId="0" fontId="0" fillId="12" borderId="10" xfId="0" applyFill="1" applyBorder="1" applyAlignment="1">
      <alignment horizontal="center" vertical="center"/>
    </xf>
    <xf numFmtId="0" fontId="0" fillId="12" borderId="11" xfId="0" applyFill="1" applyBorder="1" applyAlignment="1">
      <alignment horizontal="center" vertical="center"/>
    </xf>
    <xf numFmtId="0" fontId="0" fillId="12" borderId="14" xfId="0" applyFill="1" applyBorder="1" applyAlignment="1">
      <alignment horizontal="center" vertical="center"/>
    </xf>
    <xf numFmtId="0" fontId="0" fillId="12" borderId="0" xfId="0" applyFill="1" applyAlignment="1">
      <alignment horizontal="center" vertical="center"/>
    </xf>
    <xf numFmtId="0" fontId="0" fillId="12" borderId="36" xfId="0" applyFill="1" applyBorder="1" applyAlignment="1">
      <alignment horizontal="center" vertical="center"/>
    </xf>
    <xf numFmtId="0" fontId="0" fillId="12" borderId="27" xfId="0" applyFill="1" applyBorder="1" applyAlignment="1">
      <alignment horizontal="center" vertical="center" shrinkToFit="1"/>
    </xf>
    <xf numFmtId="0" fontId="0" fillId="12" borderId="37" xfId="0" applyFill="1" applyBorder="1" applyAlignment="1">
      <alignment horizontal="center" vertical="center" shrinkToFit="1"/>
    </xf>
    <xf numFmtId="49" fontId="0" fillId="12" borderId="0" xfId="0" applyNumberFormat="1" applyFill="1" applyBorder="1" applyAlignment="1">
      <alignment horizontal="center" vertical="center" shrinkToFit="1"/>
    </xf>
    <xf numFmtId="0" fontId="0" fillId="12" borderId="16" xfId="0" applyFill="1" applyBorder="1" applyAlignment="1">
      <alignment horizontal="center" vertical="center"/>
    </xf>
    <xf numFmtId="0" fontId="0" fillId="12" borderId="24" xfId="0" applyFill="1" applyBorder="1" applyAlignment="1">
      <alignment horizontal="center" vertical="center" shrinkToFit="1"/>
    </xf>
    <xf numFmtId="0" fontId="0" fillId="12" borderId="0" xfId="0" applyFill="1" applyBorder="1" applyAlignment="1">
      <alignment horizontal="center" vertical="center" shrinkToFit="1"/>
    </xf>
    <xf numFmtId="0" fontId="0" fillId="12" borderId="0" xfId="0" applyFill="1" applyAlignment="1">
      <alignment shrinkToFit="1"/>
    </xf>
    <xf numFmtId="0" fontId="3" fillId="12" borderId="0" xfId="0" applyFont="1" applyFill="1" applyBorder="1" applyAlignment="1">
      <alignment horizontal="center" vertical="center" shrinkToFit="1"/>
    </xf>
    <xf numFmtId="0" fontId="0" fillId="12" borderId="0" xfId="0" applyFill="1" applyBorder="1" applyAlignment="1">
      <alignment vertical="center" shrinkToFit="1"/>
    </xf>
    <xf numFmtId="0" fontId="0" fillId="12" borderId="0" xfId="0" applyFill="1" applyBorder="1" applyAlignment="1">
      <alignment horizontal="right" vertical="center" shrinkToFit="1"/>
    </xf>
    <xf numFmtId="0" fontId="0" fillId="12" borderId="0" xfId="0" applyFont="1" applyFill="1" applyBorder="1" applyAlignment="1">
      <alignment horizontal="center" vertical="center" shrinkToFit="1"/>
    </xf>
    <xf numFmtId="0" fontId="0" fillId="12" borderId="0" xfId="0" applyFill="1" applyAlignment="1">
      <alignment vertical="center" shrinkToFit="1"/>
    </xf>
    <xf numFmtId="0" fontId="0" fillId="12" borderId="10" xfId="0" applyFill="1" applyBorder="1" applyAlignment="1">
      <alignment horizontal="center" vertical="center" shrinkToFit="1"/>
    </xf>
    <xf numFmtId="0" fontId="0" fillId="12" borderId="11" xfId="0" applyFill="1" applyBorder="1" applyAlignment="1">
      <alignment horizontal="center" vertical="center" shrinkToFit="1"/>
    </xf>
    <xf numFmtId="0" fontId="0" fillId="12" borderId="14" xfId="0" applyFill="1" applyBorder="1" applyAlignment="1">
      <alignment horizontal="center" vertical="center" shrinkToFit="1"/>
    </xf>
    <xf numFmtId="0" fontId="0" fillId="12" borderId="0" xfId="0" applyFill="1" applyAlignment="1">
      <alignment horizontal="center" vertical="center" shrinkToFit="1"/>
    </xf>
    <xf numFmtId="0" fontId="0" fillId="12" borderId="15" xfId="0" applyFill="1" applyBorder="1" applyAlignment="1">
      <alignment horizontal="center" vertical="center" shrinkToFit="1"/>
    </xf>
    <xf numFmtId="0" fontId="0" fillId="12" borderId="23" xfId="0" applyFill="1" applyBorder="1" applyAlignment="1">
      <alignment horizontal="center" vertical="center" shrinkToFit="1"/>
    </xf>
    <xf numFmtId="0" fontId="0" fillId="12" borderId="16" xfId="0" applyFill="1" applyBorder="1" applyAlignment="1">
      <alignment horizontal="center" vertical="center" shrinkToFit="1"/>
    </xf>
    <xf numFmtId="0" fontId="0" fillId="12" borderId="0" xfId="0" applyFill="1" applyAlignment="1">
      <alignment/>
    </xf>
    <xf numFmtId="0" fontId="0" fillId="33" borderId="38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 shrinkToFit="1"/>
    </xf>
    <xf numFmtId="0" fontId="0" fillId="33" borderId="40" xfId="0" applyFill="1" applyBorder="1" applyAlignment="1">
      <alignment horizontal="center" vertical="center" shrinkToFit="1"/>
    </xf>
    <xf numFmtId="0" fontId="0" fillId="33" borderId="41" xfId="0" applyFill="1" applyBorder="1" applyAlignment="1">
      <alignment horizontal="center" vertical="center" shrinkToFit="1"/>
    </xf>
    <xf numFmtId="49" fontId="0" fillId="33" borderId="42" xfId="0" applyNumberFormat="1" applyFill="1" applyBorder="1" applyAlignment="1">
      <alignment horizontal="center" vertical="center" shrinkToFit="1"/>
    </xf>
    <xf numFmtId="0" fontId="0" fillId="33" borderId="27" xfId="0" applyFill="1" applyBorder="1" applyAlignment="1">
      <alignment horizontal="center" vertical="center" shrinkToFit="1"/>
    </xf>
    <xf numFmtId="0" fontId="0" fillId="33" borderId="28" xfId="0" applyFill="1" applyBorder="1" applyAlignment="1">
      <alignment horizontal="center" vertical="center" shrinkToFit="1"/>
    </xf>
    <xf numFmtId="0" fontId="0" fillId="33" borderId="29" xfId="0" applyFill="1" applyBorder="1" applyAlignment="1">
      <alignment horizontal="center" vertical="center" shrinkToFit="1"/>
    </xf>
    <xf numFmtId="49" fontId="0" fillId="33" borderId="37" xfId="0" applyNumberFormat="1" applyFill="1" applyBorder="1" applyAlignment="1">
      <alignment horizontal="center" vertical="center" shrinkToFit="1"/>
    </xf>
    <xf numFmtId="0" fontId="0" fillId="33" borderId="30" xfId="0" applyFill="1" applyBorder="1" applyAlignment="1">
      <alignment horizontal="center" vertical="center" shrinkToFit="1"/>
    </xf>
    <xf numFmtId="0" fontId="0" fillId="33" borderId="31" xfId="0" applyFill="1" applyBorder="1" applyAlignment="1">
      <alignment horizontal="center" vertical="center" shrinkToFit="1"/>
    </xf>
    <xf numFmtId="0" fontId="0" fillId="33" borderId="32" xfId="0" applyFill="1" applyBorder="1" applyAlignment="1">
      <alignment horizontal="center" vertical="center" shrinkToFit="1"/>
    </xf>
    <xf numFmtId="49" fontId="0" fillId="33" borderId="43" xfId="0" applyNumberFormat="1" applyFill="1" applyBorder="1" applyAlignment="1">
      <alignment horizontal="center" vertical="center" shrinkToFit="1"/>
    </xf>
    <xf numFmtId="182" fontId="0" fillId="0" borderId="37" xfId="0" applyNumberFormat="1" applyBorder="1" applyAlignment="1">
      <alignment horizontal="center" vertical="center" shrinkToFit="1"/>
    </xf>
    <xf numFmtId="182" fontId="0" fillId="0" borderId="43" xfId="0" applyNumberFormat="1" applyBorder="1" applyAlignment="1">
      <alignment horizontal="center" vertical="center" shrinkToFit="1"/>
    </xf>
    <xf numFmtId="182" fontId="0" fillId="0" borderId="44" xfId="0" applyNumberFormat="1" applyBorder="1" applyAlignment="1">
      <alignment horizontal="center" vertical="center" shrinkToFit="1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horizontal="right" vertical="center"/>
    </xf>
    <xf numFmtId="0" fontId="0" fillId="34" borderId="17" xfId="0" applyFill="1" applyBorder="1" applyAlignment="1">
      <alignment horizontal="center" vertical="center" shrinkToFit="1"/>
    </xf>
    <xf numFmtId="0" fontId="0" fillId="35" borderId="0" xfId="0" applyFill="1" applyAlignment="1">
      <alignment/>
    </xf>
    <xf numFmtId="0" fontId="0" fillId="35" borderId="41" xfId="0" applyFill="1" applyBorder="1" applyAlignment="1">
      <alignment horizontal="center" vertical="center" shrinkToFit="1"/>
    </xf>
    <xf numFmtId="0" fontId="0" fillId="35" borderId="15" xfId="0" applyFill="1" applyBorder="1" applyAlignment="1">
      <alignment horizontal="center" vertical="center"/>
    </xf>
    <xf numFmtId="0" fontId="0" fillId="35" borderId="17" xfId="0" applyFill="1" applyBorder="1" applyAlignment="1">
      <alignment horizontal="center" vertical="center" shrinkToFit="1"/>
    </xf>
    <xf numFmtId="0" fontId="0" fillId="35" borderId="18" xfId="0" applyFill="1" applyBorder="1" applyAlignment="1">
      <alignment horizontal="center" vertical="center" shrinkToFit="1"/>
    </xf>
    <xf numFmtId="49" fontId="0" fillId="35" borderId="23" xfId="0" applyNumberFormat="1" applyFill="1" applyBorder="1" applyAlignment="1">
      <alignment horizontal="center" vertical="center" shrinkToFit="1"/>
    </xf>
    <xf numFmtId="0" fontId="0" fillId="12" borderId="45" xfId="0" applyFill="1" applyBorder="1" applyAlignment="1">
      <alignment horizontal="center" vertical="center" shrinkToFit="1"/>
    </xf>
    <xf numFmtId="0" fontId="0" fillId="12" borderId="46" xfId="0" applyFill="1" applyBorder="1" applyAlignment="1">
      <alignment horizontal="center" vertical="center" shrinkToFit="1"/>
    </xf>
    <xf numFmtId="0" fontId="0" fillId="12" borderId="23" xfId="0" applyFill="1" applyBorder="1" applyAlignment="1">
      <alignment horizontal="center" vertical="center"/>
    </xf>
    <xf numFmtId="0" fontId="0" fillId="12" borderId="24" xfId="0" applyFill="1" applyBorder="1" applyAlignment="1">
      <alignment horizontal="center" vertical="center"/>
    </xf>
    <xf numFmtId="0" fontId="60" fillId="0" borderId="0" xfId="0" applyFont="1" applyAlignment="1">
      <alignment/>
    </xf>
    <xf numFmtId="0" fontId="0" fillId="12" borderId="19" xfId="0" applyFill="1" applyBorder="1" applyAlignment="1">
      <alignment horizontal="center" vertical="center" shrinkToFit="1"/>
    </xf>
    <xf numFmtId="0" fontId="0" fillId="12" borderId="22" xfId="0" applyFill="1" applyBorder="1" applyAlignment="1">
      <alignment horizontal="center" vertical="center" shrinkToFit="1"/>
    </xf>
    <xf numFmtId="0" fontId="0" fillId="12" borderId="29" xfId="0" applyFill="1" applyBorder="1" applyAlignment="1">
      <alignment horizontal="center" vertical="center" shrinkToFit="1"/>
    </xf>
    <xf numFmtId="0" fontId="0" fillId="12" borderId="0" xfId="0" applyFill="1" applyAlignment="1">
      <alignment horizontal="left"/>
    </xf>
    <xf numFmtId="0" fontId="0" fillId="12" borderId="29" xfId="0" applyFont="1" applyFill="1" applyBorder="1" applyAlignment="1">
      <alignment horizontal="center" vertical="center" shrinkToFit="1"/>
    </xf>
    <xf numFmtId="0" fontId="0" fillId="12" borderId="22" xfId="0" applyFont="1" applyFill="1" applyBorder="1" applyAlignment="1">
      <alignment horizontal="center" vertical="center" shrinkToFit="1"/>
    </xf>
    <xf numFmtId="49" fontId="0" fillId="0" borderId="37" xfId="0" applyNumberFormat="1" applyBorder="1" applyAlignment="1">
      <alignment horizontal="center" vertical="center" shrinkToFit="1"/>
    </xf>
    <xf numFmtId="49" fontId="0" fillId="0" borderId="43" xfId="0" applyNumberFormat="1" applyBorder="1" applyAlignment="1">
      <alignment horizontal="center" vertical="center" shrinkToFit="1"/>
    </xf>
    <xf numFmtId="49" fontId="0" fillId="0" borderId="44" xfId="0" applyNumberFormat="1" applyBorder="1" applyAlignment="1">
      <alignment horizontal="center" vertical="center" shrinkToFit="1"/>
    </xf>
    <xf numFmtId="182" fontId="0" fillId="0" borderId="23" xfId="0" applyNumberFormat="1" applyBorder="1" applyAlignment="1">
      <alignment horizontal="center" vertical="center" shrinkToFit="1"/>
    </xf>
    <xf numFmtId="0" fontId="0" fillId="36" borderId="0" xfId="0" applyFill="1" applyAlignment="1">
      <alignment vertical="center"/>
    </xf>
    <xf numFmtId="0" fontId="0" fillId="11" borderId="0" xfId="0" applyFill="1" applyAlignment="1">
      <alignment vertical="center"/>
    </xf>
    <xf numFmtId="0" fontId="0" fillId="3" borderId="0" xfId="0" applyFill="1" applyAlignment="1">
      <alignment vertical="center"/>
    </xf>
    <xf numFmtId="0" fontId="0" fillId="4" borderId="0" xfId="0" applyFill="1" applyAlignment="1">
      <alignment vertical="center"/>
    </xf>
    <xf numFmtId="0" fontId="60" fillId="0" borderId="0" xfId="0" applyFont="1" applyAlignment="1">
      <alignment vertical="center"/>
    </xf>
    <xf numFmtId="0" fontId="60" fillId="35" borderId="0" xfId="0" applyFont="1" applyFill="1" applyAlignment="1">
      <alignment/>
    </xf>
    <xf numFmtId="0" fontId="61" fillId="35" borderId="0" xfId="0" applyFont="1" applyFill="1" applyAlignment="1">
      <alignment/>
    </xf>
    <xf numFmtId="0" fontId="0" fillId="33" borderId="47" xfId="0" applyFill="1" applyBorder="1" applyAlignment="1">
      <alignment horizontal="center" vertical="center" shrinkToFit="1"/>
    </xf>
    <xf numFmtId="0" fontId="0" fillId="33" borderId="48" xfId="0" applyFill="1" applyBorder="1" applyAlignment="1">
      <alignment horizontal="center" vertical="center" shrinkToFit="1"/>
    </xf>
    <xf numFmtId="0" fontId="0" fillId="33" borderId="49" xfId="0" applyFill="1" applyBorder="1" applyAlignment="1">
      <alignment horizontal="center" vertical="center" shrinkToFit="1"/>
    </xf>
    <xf numFmtId="49" fontId="0" fillId="33" borderId="50" xfId="0" applyNumberFormat="1" applyFill="1" applyBorder="1" applyAlignment="1">
      <alignment horizontal="center" vertical="center" shrinkToFit="1"/>
    </xf>
    <xf numFmtId="0" fontId="0" fillId="0" borderId="51" xfId="0" applyBorder="1" applyAlignment="1">
      <alignment horizontal="center" vertical="center" shrinkToFit="1"/>
    </xf>
    <xf numFmtId="0" fontId="0" fillId="0" borderId="52" xfId="0" applyBorder="1" applyAlignment="1">
      <alignment horizontal="center" vertical="center" shrinkToFit="1"/>
    </xf>
    <xf numFmtId="0" fontId="0" fillId="0" borderId="53" xfId="0" applyBorder="1" applyAlignment="1">
      <alignment horizontal="center" vertical="center" shrinkToFit="1"/>
    </xf>
    <xf numFmtId="49" fontId="0" fillId="0" borderId="54" xfId="0" applyNumberFormat="1" applyBorder="1" applyAlignment="1">
      <alignment horizontal="center" vertical="center" shrinkToFit="1"/>
    </xf>
    <xf numFmtId="0" fontId="0" fillId="0" borderId="55" xfId="0" applyBorder="1" applyAlignment="1">
      <alignment horizontal="center" vertical="center" shrinkToFit="1"/>
    </xf>
    <xf numFmtId="0" fontId="0" fillId="0" borderId="56" xfId="0" applyBorder="1" applyAlignment="1">
      <alignment horizontal="center" vertical="center" shrinkToFit="1"/>
    </xf>
    <xf numFmtId="0" fontId="0" fillId="0" borderId="57" xfId="0" applyBorder="1" applyAlignment="1">
      <alignment horizontal="center" vertical="center" shrinkToFit="1"/>
    </xf>
    <xf numFmtId="49" fontId="0" fillId="0" borderId="58" xfId="0" applyNumberFormat="1" applyBorder="1" applyAlignment="1">
      <alignment horizontal="center" vertical="center" shrinkToFit="1"/>
    </xf>
    <xf numFmtId="0" fontId="0" fillId="7" borderId="52" xfId="0" applyFont="1" applyFill="1" applyBorder="1" applyAlignment="1">
      <alignment horizontal="center" vertical="center" shrinkToFit="1"/>
    </xf>
    <xf numFmtId="0" fontId="0" fillId="7" borderId="56" xfId="0" applyFill="1" applyBorder="1" applyAlignment="1">
      <alignment horizontal="center" vertical="center" shrinkToFit="1"/>
    </xf>
    <xf numFmtId="0" fontId="62" fillId="35" borderId="0" xfId="0" applyFont="1" applyFill="1" applyAlignment="1">
      <alignment/>
    </xf>
    <xf numFmtId="0" fontId="0" fillId="33" borderId="36" xfId="0" applyFill="1" applyBorder="1" applyAlignment="1">
      <alignment horizontal="center" vertical="center" wrapText="1"/>
    </xf>
    <xf numFmtId="0" fontId="0" fillId="33" borderId="59" xfId="0" applyFill="1" applyBorder="1" applyAlignment="1">
      <alignment horizontal="center" vertical="center"/>
    </xf>
    <xf numFmtId="0" fontId="0" fillId="0" borderId="60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63" fillId="35" borderId="0" xfId="0" applyFont="1" applyFill="1" applyBorder="1" applyAlignment="1">
      <alignment horizontal="left" vertical="center"/>
    </xf>
    <xf numFmtId="0" fontId="0" fillId="0" borderId="17" xfId="0" applyBorder="1" applyAlignment="1">
      <alignment horizontal="distributed" vertical="center" indent="1"/>
    </xf>
    <xf numFmtId="0" fontId="0" fillId="0" borderId="62" xfId="0" applyBorder="1" applyAlignment="1">
      <alignment horizontal="distributed" vertical="center" indent="1"/>
    </xf>
    <xf numFmtId="0" fontId="0" fillId="0" borderId="63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64" xfId="0" applyBorder="1" applyAlignment="1">
      <alignment horizontal="distributed" vertical="center" indent="1"/>
    </xf>
    <xf numFmtId="0" fontId="0" fillId="0" borderId="25" xfId="0" applyBorder="1" applyAlignment="1">
      <alignment horizontal="distributed" vertical="center" indent="1"/>
    </xf>
    <xf numFmtId="0" fontId="0" fillId="0" borderId="65" xfId="0" applyBorder="1" applyAlignment="1">
      <alignment horizontal="distributed" vertical="center" indent="1"/>
    </xf>
    <xf numFmtId="0" fontId="0" fillId="0" borderId="6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60" fillId="0" borderId="66" xfId="0" applyFont="1" applyBorder="1" applyAlignment="1">
      <alignment horizontal="center" vertical="center" shrinkToFit="1"/>
    </xf>
    <xf numFmtId="0" fontId="60" fillId="0" borderId="67" xfId="0" applyFont="1" applyBorder="1" applyAlignment="1">
      <alignment horizontal="center" vertical="center" shrinkToFit="1"/>
    </xf>
    <xf numFmtId="0" fontId="0" fillId="3" borderId="68" xfId="0" applyFill="1" applyBorder="1" applyAlignment="1">
      <alignment horizontal="center" vertical="center" shrinkToFit="1"/>
    </xf>
    <xf numFmtId="0" fontId="0" fillId="36" borderId="68" xfId="0" applyFill="1" applyBorder="1" applyAlignment="1">
      <alignment horizontal="center" vertical="center" shrinkToFit="1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6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71" xfId="0" applyBorder="1" applyAlignment="1">
      <alignment horizontal="left" wrapText="1"/>
    </xf>
    <xf numFmtId="183" fontId="2" fillId="0" borderId="63" xfId="0" applyNumberFormat="1" applyFont="1" applyBorder="1" applyAlignment="1">
      <alignment horizontal="center" vertical="center"/>
    </xf>
    <xf numFmtId="183" fontId="2" fillId="0" borderId="25" xfId="0" applyNumberFormat="1" applyFont="1" applyBorder="1" applyAlignment="1">
      <alignment horizontal="center" vertical="center"/>
    </xf>
    <xf numFmtId="183" fontId="2" fillId="0" borderId="26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33" borderId="36" xfId="0" applyFill="1" applyBorder="1" applyAlignment="1">
      <alignment horizontal="center" vertical="center"/>
    </xf>
    <xf numFmtId="0" fontId="0" fillId="0" borderId="68" xfId="0" applyBorder="1" applyAlignment="1">
      <alignment horizontal="center" vertical="center" shrinkToFit="1"/>
    </xf>
    <xf numFmtId="0" fontId="0" fillId="0" borderId="36" xfId="0" applyBorder="1" applyAlignment="1">
      <alignment horizontal="center" vertical="center" wrapText="1"/>
    </xf>
    <xf numFmtId="0" fontId="0" fillId="12" borderId="25" xfId="0" applyFill="1" applyBorder="1" applyAlignment="1">
      <alignment horizontal="center" vertical="center"/>
    </xf>
    <xf numFmtId="0" fontId="0" fillId="12" borderId="26" xfId="0" applyFill="1" applyBorder="1" applyAlignment="1">
      <alignment horizontal="center" vertical="center"/>
    </xf>
    <xf numFmtId="0" fontId="62" fillId="12" borderId="0" xfId="0" applyFont="1" applyFill="1" applyBorder="1" applyAlignment="1">
      <alignment horizontal="center" vertical="center"/>
    </xf>
    <xf numFmtId="0" fontId="0" fillId="12" borderId="64" xfId="0" applyFill="1" applyBorder="1" applyAlignment="1">
      <alignment horizontal="center" vertical="center"/>
    </xf>
    <xf numFmtId="0" fontId="0" fillId="12" borderId="0" xfId="0" applyFill="1" applyBorder="1" applyAlignment="1">
      <alignment horizontal="distributed" vertical="center" indent="1"/>
    </xf>
    <xf numFmtId="0" fontId="0" fillId="12" borderId="0" xfId="0" applyFill="1" applyBorder="1" applyAlignment="1">
      <alignment horizontal="distributed" vertical="center" shrinkToFit="1"/>
    </xf>
    <xf numFmtId="0" fontId="0" fillId="12" borderId="0" xfId="0" applyFill="1" applyAlignment="1">
      <alignment horizontal="center" shrinkToFit="1"/>
    </xf>
    <xf numFmtId="0" fontId="3" fillId="12" borderId="0" xfId="0" applyFont="1" applyFill="1" applyBorder="1" applyAlignment="1">
      <alignment horizontal="center" vertical="center" shrinkToFit="1"/>
    </xf>
    <xf numFmtId="0" fontId="62" fillId="12" borderId="0" xfId="0" applyFont="1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8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742950</xdr:colOff>
      <xdr:row>3</xdr:row>
      <xdr:rowOff>9525</xdr:rowOff>
    </xdr:from>
    <xdr:to>
      <xdr:col>10</xdr:col>
      <xdr:colOff>104775</xdr:colOff>
      <xdr:row>5</xdr:row>
      <xdr:rowOff>76200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7162800" y="666750"/>
          <a:ext cx="4191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333333"/>
              </a:solidFill>
              <a:latin typeface="ＭＳ Ｐゴシック"/>
              <a:ea typeface="ＭＳ Ｐゴシック"/>
              <a:cs typeface="ＭＳ Ｐゴシック"/>
            </a:rPr>
            <a:t>㊞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742950</xdr:colOff>
      <xdr:row>3</xdr:row>
      <xdr:rowOff>9525</xdr:rowOff>
    </xdr:from>
    <xdr:to>
      <xdr:col>10</xdr:col>
      <xdr:colOff>104775</xdr:colOff>
      <xdr:row>5</xdr:row>
      <xdr:rowOff>76200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7162800" y="666750"/>
          <a:ext cx="4191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333333"/>
              </a:solidFill>
              <a:latin typeface="ＭＳ Ｐゴシック"/>
              <a:ea typeface="ＭＳ Ｐゴシック"/>
              <a:cs typeface="ＭＳ Ｐゴシック"/>
            </a:rPr>
            <a:t>㊞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742950</xdr:colOff>
      <xdr:row>3</xdr:row>
      <xdr:rowOff>9525</xdr:rowOff>
    </xdr:from>
    <xdr:to>
      <xdr:col>10</xdr:col>
      <xdr:colOff>104775</xdr:colOff>
      <xdr:row>5</xdr:row>
      <xdr:rowOff>76200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7162800" y="695325"/>
          <a:ext cx="4191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333333"/>
              </a:solidFill>
              <a:latin typeface="ＭＳ Ｐゴシック"/>
              <a:ea typeface="ＭＳ Ｐゴシック"/>
              <a:cs typeface="ＭＳ Ｐゴシック"/>
            </a:rPr>
            <a:t>㊞</a:t>
          </a:r>
        </a:p>
      </xdr:txBody>
    </xdr:sp>
    <xdr:clientData/>
  </xdr:twoCellAnchor>
  <xdr:twoCellAnchor>
    <xdr:from>
      <xdr:col>10</xdr:col>
      <xdr:colOff>209550</xdr:colOff>
      <xdr:row>1</xdr:row>
      <xdr:rowOff>38100</xdr:rowOff>
    </xdr:from>
    <xdr:to>
      <xdr:col>11</xdr:col>
      <xdr:colOff>847725</xdr:colOff>
      <xdr:row>5</xdr:row>
      <xdr:rowOff>161925</xdr:rowOff>
    </xdr:to>
    <xdr:sp>
      <xdr:nvSpPr>
        <xdr:cNvPr id="2" name="角丸四角形 2"/>
        <xdr:cNvSpPr>
          <a:spLocks/>
        </xdr:cNvSpPr>
      </xdr:nvSpPr>
      <xdr:spPr>
        <a:xfrm>
          <a:off x="7686675" y="57150"/>
          <a:ext cx="2000250" cy="1162050"/>
        </a:xfrm>
        <a:prstGeom prst="roundRect">
          <a:avLst/>
        </a:prstGeom>
        <a:solidFill>
          <a:srgbClr val="FDEADA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８組以上出場の場合は，混合</a:t>
          </a:r>
          <a:r>
            <a:rPr lang="en-US" cap="none" sz="1100" b="0" i="0" u="none" baseline="0">
              <a:solidFill>
                <a:srgbClr val="000000"/>
              </a:solidFill>
            </a:rPr>
            <a:t>W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のシート右側の（　　）に男女または混合と入力し，その下の表にてエントリーしてください。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742950</xdr:colOff>
      <xdr:row>3</xdr:row>
      <xdr:rowOff>9525</xdr:rowOff>
    </xdr:from>
    <xdr:to>
      <xdr:col>10</xdr:col>
      <xdr:colOff>104775</xdr:colOff>
      <xdr:row>5</xdr:row>
      <xdr:rowOff>76200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7162800" y="695325"/>
          <a:ext cx="4191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333333"/>
              </a:solidFill>
              <a:latin typeface="ＭＳ Ｐゴシック"/>
              <a:ea typeface="ＭＳ Ｐゴシック"/>
              <a:cs typeface="ＭＳ Ｐゴシック"/>
            </a:rPr>
            <a:t>㊞</a:t>
          </a:r>
        </a:p>
      </xdr:txBody>
    </xdr:sp>
    <xdr:clientData/>
  </xdr:twoCellAnchor>
  <xdr:twoCellAnchor>
    <xdr:from>
      <xdr:col>10</xdr:col>
      <xdr:colOff>161925</xdr:colOff>
      <xdr:row>1</xdr:row>
      <xdr:rowOff>28575</xdr:rowOff>
    </xdr:from>
    <xdr:to>
      <xdr:col>11</xdr:col>
      <xdr:colOff>800100</xdr:colOff>
      <xdr:row>3</xdr:row>
      <xdr:rowOff>295275</xdr:rowOff>
    </xdr:to>
    <xdr:sp>
      <xdr:nvSpPr>
        <xdr:cNvPr id="2" name="角丸四角形 2"/>
        <xdr:cNvSpPr>
          <a:spLocks/>
        </xdr:cNvSpPr>
      </xdr:nvSpPr>
      <xdr:spPr>
        <a:xfrm>
          <a:off x="7639050" y="47625"/>
          <a:ext cx="2000250" cy="933450"/>
        </a:xfrm>
        <a:prstGeom prst="roundRect">
          <a:avLst/>
        </a:prstGeom>
        <a:solidFill>
          <a:srgbClr val="FDEADA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８組以上出場の場合は，右側の（　　）に男女または混合と入力し，その下の表にてエントリーしてください。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19050</xdr:colOff>
      <xdr:row>1</xdr:row>
      <xdr:rowOff>352425</xdr:rowOff>
    </xdr:from>
    <xdr:to>
      <xdr:col>13</xdr:col>
      <xdr:colOff>0</xdr:colOff>
      <xdr:row>3</xdr:row>
      <xdr:rowOff>171450</xdr:rowOff>
    </xdr:to>
    <xdr:sp macro="[0]!組合せ用名簿作成">
      <xdr:nvSpPr>
        <xdr:cNvPr id="1" name="額縁 1"/>
        <xdr:cNvSpPr>
          <a:spLocks/>
        </xdr:cNvSpPr>
      </xdr:nvSpPr>
      <xdr:spPr>
        <a:xfrm>
          <a:off x="8353425" y="371475"/>
          <a:ext cx="2524125" cy="485775"/>
        </a:xfrm>
        <a:prstGeom prst="bevel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ダブルス組合せ用名簿作成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476250</xdr:colOff>
      <xdr:row>1</xdr:row>
      <xdr:rowOff>266700</xdr:rowOff>
    </xdr:from>
    <xdr:to>
      <xdr:col>14</xdr:col>
      <xdr:colOff>257175</xdr:colOff>
      <xdr:row>3</xdr:row>
      <xdr:rowOff>114300</xdr:rowOff>
    </xdr:to>
    <xdr:sp macro="[0]!シングル組合せ名簿作成">
      <xdr:nvSpPr>
        <xdr:cNvPr id="1" name="額縁 3"/>
        <xdr:cNvSpPr>
          <a:spLocks/>
        </xdr:cNvSpPr>
      </xdr:nvSpPr>
      <xdr:spPr>
        <a:xfrm>
          <a:off x="6877050" y="285750"/>
          <a:ext cx="2266950" cy="514350"/>
        </a:xfrm>
        <a:prstGeom prst="bevel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シングル用組合せ名簿作成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13</xdr:row>
      <xdr:rowOff>57150</xdr:rowOff>
    </xdr:from>
    <xdr:to>
      <xdr:col>9</xdr:col>
      <xdr:colOff>904875</xdr:colOff>
      <xdr:row>18</xdr:row>
      <xdr:rowOff>133350</xdr:rowOff>
    </xdr:to>
    <xdr:sp>
      <xdr:nvSpPr>
        <xdr:cNvPr id="1" name="下矢印 1"/>
        <xdr:cNvSpPr>
          <a:spLocks/>
        </xdr:cNvSpPr>
      </xdr:nvSpPr>
      <xdr:spPr>
        <a:xfrm>
          <a:off x="1400175" y="2286000"/>
          <a:ext cx="7410450" cy="933450"/>
        </a:xfrm>
        <a:prstGeom prst="downArrow">
          <a:avLst>
            <a:gd name="adj" fmla="val -1458"/>
          </a:avLst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申込書枠を超えたエントリー時の追加後の人数</a:t>
          </a:r>
        </a:p>
      </xdr:txBody>
    </xdr:sp>
    <xdr:clientData/>
  </xdr:twoCellAnchor>
  <xdr:twoCellAnchor>
    <xdr:from>
      <xdr:col>10</xdr:col>
      <xdr:colOff>28575</xdr:colOff>
      <xdr:row>9</xdr:row>
      <xdr:rowOff>142875</xdr:rowOff>
    </xdr:from>
    <xdr:to>
      <xdr:col>12</xdr:col>
      <xdr:colOff>38100</xdr:colOff>
      <xdr:row>14</xdr:row>
      <xdr:rowOff>0</xdr:rowOff>
    </xdr:to>
    <xdr:sp macro="[0]!参加料一覧用データ作成">
      <xdr:nvSpPr>
        <xdr:cNvPr id="2" name="左矢印吹き出し 2"/>
        <xdr:cNvSpPr>
          <a:spLocks/>
        </xdr:cNvSpPr>
      </xdr:nvSpPr>
      <xdr:spPr>
        <a:xfrm>
          <a:off x="8867775" y="1685925"/>
          <a:ext cx="1381125" cy="714375"/>
        </a:xfrm>
        <a:prstGeom prst="leftArrowCallout">
          <a:avLst>
            <a:gd name="adj1" fmla="val -30148"/>
            <a:gd name="adj2" fmla="val -42990"/>
          </a:avLst>
        </a:prstGeom>
        <a:solidFill>
          <a:srgbClr val="FCD5B5"/>
        </a:solidFill>
        <a:ln w="25400" cmpd="sng">
          <a:solidFill>
            <a:srgbClr val="D99694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参加料一覧用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データ作成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ボタン</a:t>
          </a:r>
        </a:p>
      </xdr:txBody>
    </xdr:sp>
    <xdr:clientData/>
  </xdr:twoCellAnchor>
  <xdr:twoCellAnchor>
    <xdr:from>
      <xdr:col>10</xdr:col>
      <xdr:colOff>381000</xdr:colOff>
      <xdr:row>31</xdr:row>
      <xdr:rowOff>152400</xdr:rowOff>
    </xdr:from>
    <xdr:to>
      <xdr:col>13</xdr:col>
      <xdr:colOff>295275</xdr:colOff>
      <xdr:row>36</xdr:row>
      <xdr:rowOff>47625</xdr:rowOff>
    </xdr:to>
    <xdr:sp macro="[0]!データ消去">
      <xdr:nvSpPr>
        <xdr:cNvPr id="3" name="額縁 3"/>
        <xdr:cNvSpPr>
          <a:spLocks/>
        </xdr:cNvSpPr>
      </xdr:nvSpPr>
      <xdr:spPr>
        <a:xfrm>
          <a:off x="9220200" y="5467350"/>
          <a:ext cx="1971675" cy="752475"/>
        </a:xfrm>
        <a:prstGeom prst="bevel">
          <a:avLst/>
        </a:prstGeom>
        <a:solidFill>
          <a:srgbClr val="FF0000"/>
        </a:solidFill>
        <a:ln w="25400" cmpd="sng">
          <a:solidFill>
            <a:srgbClr val="953735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全入力データ消去ボタン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  <a:r>
            <a:rPr lang="en-US" cap="none" sz="800" b="0" i="0" u="none" baseline="0">
              <a:solidFill>
                <a:srgbClr val="FFFFFF"/>
              </a:solidFill>
            </a:rPr>
            <a:t>※</a:t>
          </a:r>
          <a:r>
            <a:rPr lang="en-US" cap="none" sz="8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消えたデータは元に戻りません！</a:t>
          </a:r>
        </a:p>
      </xdr:txBody>
    </xdr:sp>
    <xdr:clientData/>
  </xdr:twoCellAnchor>
  <xdr:twoCellAnchor>
    <xdr:from>
      <xdr:col>4</xdr:col>
      <xdr:colOff>523875</xdr:colOff>
      <xdr:row>14</xdr:row>
      <xdr:rowOff>28575</xdr:rowOff>
    </xdr:from>
    <xdr:to>
      <xdr:col>7</xdr:col>
      <xdr:colOff>838200</xdr:colOff>
      <xdr:row>17</xdr:row>
      <xdr:rowOff>0</xdr:rowOff>
    </xdr:to>
    <xdr:sp>
      <xdr:nvSpPr>
        <xdr:cNvPr id="4" name="Text Box 2"/>
        <xdr:cNvSpPr txBox="1">
          <a:spLocks noChangeArrowheads="1"/>
        </xdr:cNvSpPr>
      </xdr:nvSpPr>
      <xdr:spPr>
        <a:xfrm>
          <a:off x="3762375" y="2428875"/>
          <a:ext cx="31146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申込書枠を超えたエントリー時の追加後の人数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（Ｊ１４に”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ミスの可能性あり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”と出た場合）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31"/>
  <sheetViews>
    <sheetView zoomScalePageLayoutView="0" workbookViewId="0" topLeftCell="A1">
      <selection activeCell="D3" sqref="D3"/>
    </sheetView>
  </sheetViews>
  <sheetFormatPr defaultColWidth="9.00390625" defaultRowHeight="18" customHeight="1"/>
  <cols>
    <col min="1" max="2" width="9.00390625" style="89" customWidth="1"/>
    <col min="3" max="6" width="14.375" style="89" customWidth="1"/>
    <col min="7" max="16384" width="9.00390625" style="89" customWidth="1"/>
  </cols>
  <sheetData>
    <row r="2" ht="18" customHeight="1">
      <c r="B2" s="116"/>
    </row>
    <row r="3" ht="18" customHeight="1">
      <c r="B3" s="131" t="s">
        <v>50</v>
      </c>
    </row>
    <row r="4" ht="9" customHeight="1"/>
    <row r="5" ht="18" customHeight="1">
      <c r="B5" s="89" t="s">
        <v>66</v>
      </c>
    </row>
    <row r="6" ht="18" customHeight="1">
      <c r="B6" s="89" t="s">
        <v>65</v>
      </c>
    </row>
    <row r="7" ht="18" customHeight="1">
      <c r="B7" s="89" t="s">
        <v>5</v>
      </c>
    </row>
    <row r="8" spans="2:6" ht="18" customHeight="1" thickBot="1">
      <c r="B8" s="110" t="s">
        <v>14</v>
      </c>
      <c r="C8" s="110"/>
      <c r="D8" s="114" t="s">
        <v>73</v>
      </c>
      <c r="E8" s="1"/>
      <c r="F8" s="1"/>
    </row>
    <row r="9" spans="2:6" ht="18" customHeight="1">
      <c r="B9" s="2"/>
      <c r="C9" s="3" t="s">
        <v>1</v>
      </c>
      <c r="D9" s="4" t="s">
        <v>2</v>
      </c>
      <c r="E9" s="5" t="s">
        <v>77</v>
      </c>
      <c r="F9" s="6" t="s">
        <v>4</v>
      </c>
    </row>
    <row r="10" spans="2:6" ht="18" customHeight="1">
      <c r="B10" s="70" t="s">
        <v>5</v>
      </c>
      <c r="C10" s="71" t="s">
        <v>6</v>
      </c>
      <c r="D10" s="72" t="s">
        <v>7</v>
      </c>
      <c r="E10" s="73" t="s">
        <v>78</v>
      </c>
      <c r="F10" s="74" t="s">
        <v>16</v>
      </c>
    </row>
    <row r="11" spans="2:6" ht="18" customHeight="1">
      <c r="B11" s="91">
        <v>1</v>
      </c>
      <c r="C11" s="88" t="s">
        <v>61</v>
      </c>
      <c r="D11" s="93" t="s">
        <v>51</v>
      </c>
      <c r="E11" s="90" t="s">
        <v>83</v>
      </c>
      <c r="F11" s="94" t="s">
        <v>56</v>
      </c>
    </row>
    <row r="12" spans="2:6" ht="18" customHeight="1">
      <c r="B12" s="91">
        <v>2</v>
      </c>
      <c r="C12" s="92" t="s">
        <v>32</v>
      </c>
      <c r="D12" s="93" t="s">
        <v>52</v>
      </c>
      <c r="E12" s="90" t="s">
        <v>83</v>
      </c>
      <c r="F12" s="94" t="s">
        <v>57</v>
      </c>
    </row>
    <row r="13" spans="2:6" ht="18" customHeight="1">
      <c r="B13" s="91">
        <v>3</v>
      </c>
      <c r="C13" s="92" t="s">
        <v>53</v>
      </c>
      <c r="D13" s="93" t="s">
        <v>54</v>
      </c>
      <c r="E13" s="90" t="s">
        <v>83</v>
      </c>
      <c r="F13" s="94" t="s">
        <v>58</v>
      </c>
    </row>
    <row r="14" spans="2:6" ht="18" customHeight="1">
      <c r="B14" s="91">
        <v>4</v>
      </c>
      <c r="C14" s="88" t="s">
        <v>62</v>
      </c>
      <c r="D14" s="93" t="s">
        <v>55</v>
      </c>
      <c r="E14" s="90" t="s">
        <v>83</v>
      </c>
      <c r="F14" s="94" t="s">
        <v>59</v>
      </c>
    </row>
    <row r="15" spans="3:5" ht="18" customHeight="1">
      <c r="C15" s="115" t="s">
        <v>82</v>
      </c>
      <c r="E15" s="115"/>
    </row>
    <row r="16" spans="3:5" ht="18" customHeight="1">
      <c r="C16" s="115" t="s">
        <v>76</v>
      </c>
      <c r="E16" s="115"/>
    </row>
    <row r="17" spans="3:5" ht="18" customHeight="1">
      <c r="C17" s="115" t="s">
        <v>74</v>
      </c>
      <c r="E17" s="115"/>
    </row>
    <row r="18" spans="3:5" ht="18" customHeight="1">
      <c r="C18" s="115" t="s">
        <v>75</v>
      </c>
      <c r="E18" s="115"/>
    </row>
    <row r="19" spans="3:5" ht="18" customHeight="1">
      <c r="C19" s="115" t="s">
        <v>84</v>
      </c>
      <c r="E19" s="115"/>
    </row>
    <row r="20" spans="3:5" ht="9" customHeight="1">
      <c r="C20" s="115"/>
      <c r="E20" s="115"/>
    </row>
    <row r="21" ht="18" customHeight="1">
      <c r="B21" s="89" t="s">
        <v>103</v>
      </c>
    </row>
    <row r="22" ht="18" customHeight="1">
      <c r="B22" s="89" t="s">
        <v>5</v>
      </c>
    </row>
    <row r="23" spans="2:6" ht="18" customHeight="1" thickBot="1">
      <c r="B23" s="111" t="s">
        <v>28</v>
      </c>
      <c r="C23" s="111"/>
      <c r="D23" s="114" t="s">
        <v>72</v>
      </c>
      <c r="E23" s="1"/>
      <c r="F23" s="1"/>
    </row>
    <row r="24" spans="2:6" ht="18" customHeight="1">
      <c r="B24" s="2"/>
      <c r="C24" s="3" t="s">
        <v>1</v>
      </c>
      <c r="D24" s="4" t="s">
        <v>2</v>
      </c>
      <c r="E24" s="5" t="s">
        <v>77</v>
      </c>
      <c r="F24" s="6" t="s">
        <v>4</v>
      </c>
    </row>
    <row r="25" spans="2:6" ht="18" customHeight="1">
      <c r="B25" s="132" t="s">
        <v>85</v>
      </c>
      <c r="C25" s="75" t="s">
        <v>6</v>
      </c>
      <c r="D25" s="76" t="s">
        <v>7</v>
      </c>
      <c r="E25" s="77" t="s">
        <v>9</v>
      </c>
      <c r="F25" s="78" t="s">
        <v>21</v>
      </c>
    </row>
    <row r="26" spans="2:6" ht="18" customHeight="1" thickBot="1">
      <c r="B26" s="133"/>
      <c r="C26" s="117" t="s">
        <v>32</v>
      </c>
      <c r="D26" s="118" t="s">
        <v>41</v>
      </c>
      <c r="E26" s="119" t="s">
        <v>34</v>
      </c>
      <c r="F26" s="120" t="s">
        <v>35</v>
      </c>
    </row>
    <row r="27" spans="2:7" ht="18" customHeight="1">
      <c r="B27" s="134" t="s">
        <v>86</v>
      </c>
      <c r="C27" s="121" t="s">
        <v>87</v>
      </c>
      <c r="D27" s="122" t="s">
        <v>88</v>
      </c>
      <c r="E27" s="123" t="s">
        <v>89</v>
      </c>
      <c r="F27" s="124" t="s">
        <v>90</v>
      </c>
      <c r="G27" s="137" t="s">
        <v>100</v>
      </c>
    </row>
    <row r="28" spans="2:7" ht="18" customHeight="1" thickBot="1">
      <c r="B28" s="135"/>
      <c r="C28" s="125" t="s">
        <v>91</v>
      </c>
      <c r="D28" s="126" t="s">
        <v>92</v>
      </c>
      <c r="E28" s="127" t="s">
        <v>89</v>
      </c>
      <c r="F28" s="128" t="s">
        <v>93</v>
      </c>
      <c r="G28" s="137"/>
    </row>
    <row r="29" spans="2:7" ht="18" customHeight="1">
      <c r="B29" s="136">
        <v>2</v>
      </c>
      <c r="C29" s="121" t="s">
        <v>94</v>
      </c>
      <c r="D29" s="129" t="s">
        <v>95</v>
      </c>
      <c r="E29" s="123" t="s">
        <v>89</v>
      </c>
      <c r="F29" s="124" t="s">
        <v>96</v>
      </c>
      <c r="G29" s="137" t="s">
        <v>101</v>
      </c>
    </row>
    <row r="30" spans="2:7" ht="18" customHeight="1" thickBot="1">
      <c r="B30" s="135"/>
      <c r="C30" s="125" t="s">
        <v>97</v>
      </c>
      <c r="D30" s="130" t="s">
        <v>98</v>
      </c>
      <c r="E30" s="127" t="s">
        <v>89</v>
      </c>
      <c r="F30" s="128" t="s">
        <v>99</v>
      </c>
      <c r="G30" s="137"/>
    </row>
    <row r="31" ht="18" customHeight="1">
      <c r="D31" s="115" t="s">
        <v>102</v>
      </c>
    </row>
  </sheetData>
  <sheetProtection/>
  <mergeCells count="5">
    <mergeCell ref="B25:B26"/>
    <mergeCell ref="B27:B28"/>
    <mergeCell ref="B29:B30"/>
    <mergeCell ref="G27:G28"/>
    <mergeCell ref="G29:G30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27"/>
  <sheetViews>
    <sheetView zoomScalePageLayoutView="0" workbookViewId="0" topLeftCell="A1">
      <selection activeCell="D3" sqref="D3:E3"/>
    </sheetView>
  </sheetViews>
  <sheetFormatPr defaultColWidth="9.00390625" defaultRowHeight="18" customHeight="1"/>
  <cols>
    <col min="1" max="1" width="0.6171875" style="0" customWidth="1"/>
    <col min="2" max="2" width="5.625" style="0" customWidth="1"/>
    <col min="3" max="4" width="13.875" style="0" customWidth="1"/>
    <col min="5" max="5" width="17.875" style="0" customWidth="1"/>
    <col min="6" max="6" width="12.00390625" style="0" customWidth="1"/>
    <col min="7" max="7" width="0.875" style="0" customWidth="1"/>
    <col min="8" max="8" width="5.625" style="0" customWidth="1"/>
    <col min="9" max="10" width="13.875" style="0" customWidth="1"/>
    <col min="11" max="11" width="17.875" style="0" customWidth="1"/>
    <col min="12" max="12" width="12.00390625" style="0" customWidth="1"/>
    <col min="13" max="13" width="0.6171875" style="0" customWidth="1"/>
  </cols>
  <sheetData>
    <row r="1" ht="1.5" customHeight="1"/>
    <row r="2" spans="2:13" s="1" customFormat="1" ht="26.25" customHeight="1">
      <c r="B2" s="162" t="s">
        <v>107</v>
      </c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1"/>
    </row>
    <row r="3" spans="2:11" s="1" customFormat="1" ht="24" customHeight="1">
      <c r="B3" s="138" t="s">
        <v>12</v>
      </c>
      <c r="C3" s="139"/>
      <c r="D3" s="145" t="s">
        <v>108</v>
      </c>
      <c r="E3" s="146"/>
      <c r="F3" s="142" t="s">
        <v>0</v>
      </c>
      <c r="G3" s="143"/>
      <c r="H3" s="144"/>
      <c r="I3" s="163"/>
      <c r="J3" s="146"/>
      <c r="K3" s="10"/>
    </row>
    <row r="4" spans="2:10" s="1" customFormat="1" ht="24" customHeight="1">
      <c r="B4" s="138" t="s">
        <v>11</v>
      </c>
      <c r="C4" s="139"/>
      <c r="D4" s="140"/>
      <c r="E4" s="141"/>
      <c r="F4" s="142" t="s">
        <v>13</v>
      </c>
      <c r="G4" s="143"/>
      <c r="H4" s="144"/>
      <c r="I4" s="145"/>
      <c r="J4" s="146"/>
    </row>
    <row r="5" s="1" customFormat="1" ht="5.25" customHeight="1"/>
    <row r="6" spans="2:9" s="1" customFormat="1" ht="18" customHeight="1" thickBot="1">
      <c r="B6" s="150" t="s">
        <v>14</v>
      </c>
      <c r="C6" s="150"/>
      <c r="D6" s="114" t="s">
        <v>73</v>
      </c>
      <c r="H6" s="149" t="s">
        <v>15</v>
      </c>
      <c r="I6" s="149"/>
    </row>
    <row r="7" spans="2:13" s="7" customFormat="1" ht="16.5" customHeight="1">
      <c r="B7" s="2"/>
      <c r="C7" s="3" t="s">
        <v>1</v>
      </c>
      <c r="D7" s="4" t="s">
        <v>2</v>
      </c>
      <c r="E7" s="5" t="s">
        <v>77</v>
      </c>
      <c r="F7" s="6" t="s">
        <v>4</v>
      </c>
      <c r="H7" s="2"/>
      <c r="I7" s="3" t="s">
        <v>1</v>
      </c>
      <c r="J7" s="4" t="s">
        <v>2</v>
      </c>
      <c r="K7" s="5" t="s">
        <v>77</v>
      </c>
      <c r="L7" s="6" t="s">
        <v>4</v>
      </c>
      <c r="M7" s="22"/>
    </row>
    <row r="8" spans="2:13" s="7" customFormat="1" ht="24" customHeight="1">
      <c r="B8" s="70" t="s">
        <v>5</v>
      </c>
      <c r="C8" s="71" t="s">
        <v>6</v>
      </c>
      <c r="D8" s="72" t="s">
        <v>7</v>
      </c>
      <c r="E8" s="73" t="s">
        <v>78</v>
      </c>
      <c r="F8" s="74" t="s">
        <v>16</v>
      </c>
      <c r="H8" s="70" t="s">
        <v>5</v>
      </c>
      <c r="I8" s="71" t="s">
        <v>6</v>
      </c>
      <c r="J8" s="72" t="s">
        <v>8</v>
      </c>
      <c r="K8" s="73" t="s">
        <v>23</v>
      </c>
      <c r="L8" s="74" t="s">
        <v>17</v>
      </c>
      <c r="M8" s="23"/>
    </row>
    <row r="9" spans="1:13" s="7" customFormat="1" ht="24" customHeight="1">
      <c r="A9" s="7">
        <f aca="true" t="shared" si="0" ref="A9:A23">+COUNTIF($C$9:$C$23,C9)</f>
        <v>0</v>
      </c>
      <c r="B9" s="8">
        <v>1</v>
      </c>
      <c r="C9" s="13"/>
      <c r="D9" s="14"/>
      <c r="E9" s="15"/>
      <c r="F9" s="109"/>
      <c r="G9" s="7">
        <f aca="true" t="shared" si="1" ref="G9:G14">+COUNTIF($I$9:$I$23,I9)</f>
        <v>0</v>
      </c>
      <c r="H9" s="8">
        <v>1</v>
      </c>
      <c r="I9" s="13"/>
      <c r="J9" s="14"/>
      <c r="K9" s="15"/>
      <c r="L9" s="109"/>
      <c r="M9" s="23"/>
    </row>
    <row r="10" spans="1:13" s="7" customFormat="1" ht="24" customHeight="1">
      <c r="A10" s="7">
        <f t="shared" si="0"/>
        <v>0</v>
      </c>
      <c r="B10" s="8">
        <v>2</v>
      </c>
      <c r="C10" s="13"/>
      <c r="D10" s="14"/>
      <c r="E10" s="15"/>
      <c r="F10" s="109"/>
      <c r="G10" s="7">
        <f t="shared" si="1"/>
        <v>0</v>
      </c>
      <c r="H10" s="8">
        <v>2</v>
      </c>
      <c r="I10" s="13"/>
      <c r="J10" s="14"/>
      <c r="K10" s="15"/>
      <c r="L10" s="109"/>
      <c r="M10" s="23"/>
    </row>
    <row r="11" spans="1:13" s="7" customFormat="1" ht="24" customHeight="1">
      <c r="A11" s="7">
        <f t="shared" si="0"/>
        <v>0</v>
      </c>
      <c r="B11" s="8">
        <v>3</v>
      </c>
      <c r="C11" s="13"/>
      <c r="D11" s="14"/>
      <c r="E11" s="15"/>
      <c r="F11" s="109"/>
      <c r="G11" s="7">
        <f t="shared" si="1"/>
        <v>0</v>
      </c>
      <c r="H11" s="8">
        <v>3</v>
      </c>
      <c r="I11" s="13"/>
      <c r="J11" s="14"/>
      <c r="K11" s="15"/>
      <c r="L11" s="109"/>
      <c r="M11" s="23"/>
    </row>
    <row r="12" spans="1:13" s="7" customFormat="1" ht="24" customHeight="1">
      <c r="A12" s="7">
        <f t="shared" si="0"/>
        <v>0</v>
      </c>
      <c r="B12" s="8">
        <v>4</v>
      </c>
      <c r="C12" s="13"/>
      <c r="D12" s="14"/>
      <c r="E12" s="15"/>
      <c r="F12" s="109"/>
      <c r="G12" s="7">
        <f t="shared" si="1"/>
        <v>0</v>
      </c>
      <c r="H12" s="8">
        <v>4</v>
      </c>
      <c r="I12" s="13"/>
      <c r="J12" s="14"/>
      <c r="K12" s="15"/>
      <c r="L12" s="109"/>
      <c r="M12" s="23"/>
    </row>
    <row r="13" spans="1:13" s="7" customFormat="1" ht="24" customHeight="1">
      <c r="A13" s="7">
        <f t="shared" si="0"/>
        <v>0</v>
      </c>
      <c r="B13" s="8">
        <v>5</v>
      </c>
      <c r="C13" s="13"/>
      <c r="D13" s="14"/>
      <c r="E13" s="15"/>
      <c r="F13" s="109"/>
      <c r="G13" s="7">
        <f t="shared" si="1"/>
        <v>0</v>
      </c>
      <c r="H13" s="8">
        <v>5</v>
      </c>
      <c r="I13" s="13"/>
      <c r="J13" s="14"/>
      <c r="K13" s="15"/>
      <c r="L13" s="109"/>
      <c r="M13" s="23"/>
    </row>
    <row r="14" spans="1:13" s="7" customFormat="1" ht="24" customHeight="1">
      <c r="A14" s="7">
        <f t="shared" si="0"/>
        <v>0</v>
      </c>
      <c r="B14" s="8">
        <v>6</v>
      </c>
      <c r="C14" s="13"/>
      <c r="D14" s="14"/>
      <c r="E14" s="15"/>
      <c r="F14" s="109"/>
      <c r="G14" s="7">
        <f t="shared" si="1"/>
        <v>0</v>
      </c>
      <c r="H14" s="8">
        <v>6</v>
      </c>
      <c r="I14" s="13"/>
      <c r="J14" s="14"/>
      <c r="K14" s="15"/>
      <c r="L14" s="20"/>
      <c r="M14" s="23"/>
    </row>
    <row r="15" spans="1:13" s="7" customFormat="1" ht="24" customHeight="1">
      <c r="A15" s="7">
        <f t="shared" si="0"/>
        <v>0</v>
      </c>
      <c r="B15" s="8">
        <v>7</v>
      </c>
      <c r="C15" s="13"/>
      <c r="D15" s="14"/>
      <c r="E15" s="15"/>
      <c r="F15" s="20"/>
      <c r="G15" s="7">
        <f aca="true" t="shared" si="2" ref="G15:G23">+COUNTIF($I$9:$I$23,I15)</f>
        <v>0</v>
      </c>
      <c r="H15" s="8">
        <v>7</v>
      </c>
      <c r="I15" s="13"/>
      <c r="J15" s="14"/>
      <c r="K15" s="15"/>
      <c r="L15" s="20"/>
      <c r="M15" s="23"/>
    </row>
    <row r="16" spans="1:13" s="7" customFormat="1" ht="24" customHeight="1">
      <c r="A16" s="7">
        <f t="shared" si="0"/>
        <v>0</v>
      </c>
      <c r="B16" s="8">
        <v>8</v>
      </c>
      <c r="C16" s="13"/>
      <c r="D16" s="14"/>
      <c r="E16" s="15"/>
      <c r="F16" s="20"/>
      <c r="G16" s="7">
        <f t="shared" si="2"/>
        <v>0</v>
      </c>
      <c r="H16" s="8">
        <v>8</v>
      </c>
      <c r="I16" s="13"/>
      <c r="J16" s="14"/>
      <c r="K16" s="15"/>
      <c r="L16" s="20"/>
      <c r="M16" s="23"/>
    </row>
    <row r="17" spans="1:13" s="7" customFormat="1" ht="24" customHeight="1">
      <c r="A17" s="7">
        <f t="shared" si="0"/>
        <v>0</v>
      </c>
      <c r="B17" s="8">
        <v>9</v>
      </c>
      <c r="C17" s="13"/>
      <c r="D17" s="14"/>
      <c r="E17" s="15"/>
      <c r="F17" s="20"/>
      <c r="G17" s="7">
        <f t="shared" si="2"/>
        <v>0</v>
      </c>
      <c r="H17" s="8">
        <v>9</v>
      </c>
      <c r="I17" s="13"/>
      <c r="J17" s="14"/>
      <c r="K17" s="15"/>
      <c r="L17" s="20"/>
      <c r="M17" s="23"/>
    </row>
    <row r="18" spans="1:13" s="7" customFormat="1" ht="24" customHeight="1">
      <c r="A18" s="7">
        <f t="shared" si="0"/>
        <v>0</v>
      </c>
      <c r="B18" s="8">
        <v>10</v>
      </c>
      <c r="C18" s="13"/>
      <c r="D18" s="14"/>
      <c r="E18" s="15"/>
      <c r="F18" s="20"/>
      <c r="G18" s="7">
        <f t="shared" si="2"/>
        <v>0</v>
      </c>
      <c r="H18" s="8">
        <v>10</v>
      </c>
      <c r="I18" s="13"/>
      <c r="J18" s="14"/>
      <c r="K18" s="15"/>
      <c r="L18" s="20"/>
      <c r="M18" s="23"/>
    </row>
    <row r="19" spans="1:13" s="7" customFormat="1" ht="24" customHeight="1">
      <c r="A19" s="7">
        <f t="shared" si="0"/>
        <v>0</v>
      </c>
      <c r="B19" s="8">
        <v>11</v>
      </c>
      <c r="C19" s="13"/>
      <c r="D19" s="14"/>
      <c r="E19" s="15"/>
      <c r="F19" s="20"/>
      <c r="G19" s="7">
        <f t="shared" si="2"/>
        <v>0</v>
      </c>
      <c r="H19" s="8">
        <v>11</v>
      </c>
      <c r="I19" s="13"/>
      <c r="J19" s="14"/>
      <c r="K19" s="15"/>
      <c r="L19" s="20"/>
      <c r="M19" s="23"/>
    </row>
    <row r="20" spans="1:13" s="7" customFormat="1" ht="24" customHeight="1">
      <c r="A20" s="7">
        <f t="shared" si="0"/>
        <v>0</v>
      </c>
      <c r="B20" s="8">
        <v>12</v>
      </c>
      <c r="C20" s="13"/>
      <c r="D20" s="14"/>
      <c r="E20" s="15"/>
      <c r="F20" s="20"/>
      <c r="G20" s="7">
        <f t="shared" si="2"/>
        <v>0</v>
      </c>
      <c r="H20" s="8">
        <v>12</v>
      </c>
      <c r="I20" s="13"/>
      <c r="J20" s="14"/>
      <c r="K20" s="15"/>
      <c r="L20" s="20"/>
      <c r="M20" s="23"/>
    </row>
    <row r="21" spans="1:13" s="7" customFormat="1" ht="24" customHeight="1">
      <c r="A21" s="7">
        <f t="shared" si="0"/>
        <v>0</v>
      </c>
      <c r="B21" s="8">
        <v>13</v>
      </c>
      <c r="C21" s="13"/>
      <c r="D21" s="14"/>
      <c r="E21" s="15"/>
      <c r="F21" s="20"/>
      <c r="G21" s="7">
        <f t="shared" si="2"/>
        <v>0</v>
      </c>
      <c r="H21" s="8">
        <v>13</v>
      </c>
      <c r="I21" s="13"/>
      <c r="J21" s="14"/>
      <c r="K21" s="15"/>
      <c r="L21" s="20"/>
      <c r="M21" s="23"/>
    </row>
    <row r="22" spans="1:13" s="7" customFormat="1" ht="24" customHeight="1">
      <c r="A22" s="7">
        <f t="shared" si="0"/>
        <v>0</v>
      </c>
      <c r="B22" s="8">
        <v>14</v>
      </c>
      <c r="C22" s="13"/>
      <c r="D22" s="14"/>
      <c r="E22" s="15"/>
      <c r="F22" s="20"/>
      <c r="G22" s="7">
        <f t="shared" si="2"/>
        <v>0</v>
      </c>
      <c r="H22" s="8">
        <v>14</v>
      </c>
      <c r="I22" s="13"/>
      <c r="J22" s="14"/>
      <c r="K22" s="15"/>
      <c r="L22" s="20"/>
      <c r="M22" s="23"/>
    </row>
    <row r="23" spans="1:13" s="7" customFormat="1" ht="24" customHeight="1" thickBot="1">
      <c r="A23" s="7">
        <f t="shared" si="0"/>
        <v>0</v>
      </c>
      <c r="B23" s="9">
        <v>15</v>
      </c>
      <c r="C23" s="16"/>
      <c r="D23" s="17"/>
      <c r="E23" s="18"/>
      <c r="F23" s="21"/>
      <c r="G23" s="7">
        <f t="shared" si="2"/>
        <v>0</v>
      </c>
      <c r="H23" s="9">
        <v>15</v>
      </c>
      <c r="I23" s="16"/>
      <c r="J23" s="17"/>
      <c r="K23" s="18"/>
      <c r="L23" s="21"/>
      <c r="M23" s="23"/>
    </row>
    <row r="24" spans="2:13" s="7" customFormat="1" ht="21.75" customHeight="1">
      <c r="B24" s="147">
        <f>+IF(COUNTA(C9:C23)&lt;SUM(A9:A23),"同姓の場合は「姓」のセルに，半角括弧 (  )で名の頭文字を入力してください！","")</f>
      </c>
      <c r="C24" s="147"/>
      <c r="D24" s="147"/>
      <c r="E24" s="147"/>
      <c r="F24" s="147"/>
      <c r="H24" s="148">
        <f>+IF(COUNTA(I9:I23)&lt;SUM(G9:G23),"同姓の場合は「姓」のセルに，半角括弧 (  )で名の頭文字を入力してください！","")</f>
      </c>
      <c r="I24" s="148"/>
      <c r="J24" s="148"/>
      <c r="K24" s="148"/>
      <c r="L24" s="148"/>
      <c r="M24" s="23"/>
    </row>
    <row r="25" spans="2:13" s="1" customFormat="1" ht="19.5" customHeight="1">
      <c r="B25" s="158" t="s">
        <v>60</v>
      </c>
      <c r="C25" s="158"/>
      <c r="D25" s="158"/>
      <c r="E25" s="158"/>
      <c r="F25" s="158"/>
      <c r="H25" s="151" t="s">
        <v>69</v>
      </c>
      <c r="I25" s="152"/>
      <c r="J25" s="24" t="s">
        <v>25</v>
      </c>
      <c r="K25" s="25" t="str">
        <f>IF(C9&amp;I9="","名＝",+COUNTA(C9:C23,I9:I23))</f>
        <v>名＝</v>
      </c>
      <c r="L25" s="26">
        <f>_xlfn.IFERROR(+K25*600,0)</f>
        <v>0</v>
      </c>
      <c r="M25" s="19"/>
    </row>
    <row r="26" spans="2:12" s="1" customFormat="1" ht="28.5" customHeight="1">
      <c r="B26" s="155"/>
      <c r="C26" s="156"/>
      <c r="D26" s="156"/>
      <c r="E26" s="156"/>
      <c r="F26" s="157"/>
      <c r="H26" s="153" t="s">
        <v>18</v>
      </c>
      <c r="I26" s="154"/>
      <c r="J26" s="159" t="str">
        <f>IF(+L25+'一般S'!L25+'一般男女W'!L25+'混合W'!L25=0,"円",+L25+'一般S'!L25+'一般男女W'!L25+'混合W'!L25)</f>
        <v>円</v>
      </c>
      <c r="K26" s="160"/>
      <c r="L26" s="161"/>
    </row>
    <row r="27" spans="2:12" s="1" customFormat="1" ht="3.75" customHeight="1">
      <c r="B27" s="27"/>
      <c r="C27" s="27"/>
      <c r="D27" s="27"/>
      <c r="E27" s="27"/>
      <c r="F27" s="27"/>
      <c r="H27" s="22"/>
      <c r="I27" s="22"/>
      <c r="J27" s="28"/>
      <c r="K27" s="28"/>
      <c r="L27" s="28"/>
    </row>
    <row r="33" ht="35.25" customHeight="1"/>
  </sheetData>
  <sheetProtection/>
  <mergeCells count="18">
    <mergeCell ref="H25:I25"/>
    <mergeCell ref="H26:I26"/>
    <mergeCell ref="B26:F26"/>
    <mergeCell ref="B25:F25"/>
    <mergeCell ref="J26:L26"/>
    <mergeCell ref="B2:L2"/>
    <mergeCell ref="B3:C3"/>
    <mergeCell ref="D3:E3"/>
    <mergeCell ref="F3:H3"/>
    <mergeCell ref="I3:J3"/>
    <mergeCell ref="B4:C4"/>
    <mergeCell ref="D4:E4"/>
    <mergeCell ref="F4:H4"/>
    <mergeCell ref="I4:J4"/>
    <mergeCell ref="B24:F24"/>
    <mergeCell ref="H24:L24"/>
    <mergeCell ref="H6:I6"/>
    <mergeCell ref="B6:C6"/>
  </mergeCells>
  <printOptions/>
  <pageMargins left="0.7086614173228347" right="0.7086614173228347" top="0.5511811023622047" bottom="0.4724409448818898" header="0.31496062992125984" footer="0.31496062992125984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33"/>
  <sheetViews>
    <sheetView zoomScalePageLayoutView="0" workbookViewId="0" topLeftCell="A1">
      <selection activeCell="D3" sqref="D3:E3"/>
    </sheetView>
  </sheetViews>
  <sheetFormatPr defaultColWidth="9.00390625" defaultRowHeight="18" customHeight="1"/>
  <cols>
    <col min="1" max="1" width="0.6171875" style="0" customWidth="1"/>
    <col min="2" max="2" width="5.625" style="0" customWidth="1"/>
    <col min="3" max="4" width="13.875" style="0" customWidth="1"/>
    <col min="5" max="5" width="17.875" style="0" customWidth="1"/>
    <col min="6" max="6" width="12.00390625" style="0" customWidth="1"/>
    <col min="7" max="7" width="0.875" style="0" customWidth="1"/>
    <col min="8" max="8" width="5.625" style="0" customWidth="1"/>
    <col min="9" max="10" width="13.875" style="0" customWidth="1"/>
    <col min="11" max="11" width="17.875" style="0" customWidth="1"/>
    <col min="12" max="12" width="12.00390625" style="0" customWidth="1"/>
    <col min="13" max="13" width="0.6171875" style="0" customWidth="1"/>
  </cols>
  <sheetData>
    <row r="1" ht="1.5" customHeight="1"/>
    <row r="2" spans="2:13" s="1" customFormat="1" ht="26.25" customHeight="1">
      <c r="B2" s="162" t="s">
        <v>104</v>
      </c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1"/>
    </row>
    <row r="3" spans="2:11" s="1" customFormat="1" ht="24" customHeight="1">
      <c r="B3" s="138" t="s">
        <v>12</v>
      </c>
      <c r="C3" s="139"/>
      <c r="D3" s="145" t="s">
        <v>108</v>
      </c>
      <c r="E3" s="146"/>
      <c r="F3" s="142" t="s">
        <v>0</v>
      </c>
      <c r="G3" s="143"/>
      <c r="H3" s="144"/>
      <c r="I3" s="163"/>
      <c r="J3" s="146"/>
      <c r="K3" s="10"/>
    </row>
    <row r="4" spans="2:10" s="1" customFormat="1" ht="24" customHeight="1">
      <c r="B4" s="138" t="s">
        <v>11</v>
      </c>
      <c r="C4" s="139"/>
      <c r="D4" s="140"/>
      <c r="E4" s="141"/>
      <c r="F4" s="142" t="s">
        <v>13</v>
      </c>
      <c r="G4" s="143"/>
      <c r="H4" s="144"/>
      <c r="I4" s="145"/>
      <c r="J4" s="146"/>
    </row>
    <row r="5" s="1" customFormat="1" ht="5.25" customHeight="1"/>
    <row r="6" spans="2:9" s="1" customFormat="1" ht="18" customHeight="1" thickBot="1">
      <c r="B6" s="110" t="s">
        <v>19</v>
      </c>
      <c r="C6" s="110"/>
      <c r="D6" s="114" t="s">
        <v>73</v>
      </c>
      <c r="H6" s="112" t="s">
        <v>20</v>
      </c>
      <c r="I6" s="112"/>
    </row>
    <row r="7" spans="2:13" s="7" customFormat="1" ht="16.5" customHeight="1">
      <c r="B7" s="2"/>
      <c r="C7" s="3" t="s">
        <v>1</v>
      </c>
      <c r="D7" s="4" t="s">
        <v>2</v>
      </c>
      <c r="E7" s="5" t="s">
        <v>77</v>
      </c>
      <c r="F7" s="6" t="s">
        <v>4</v>
      </c>
      <c r="H7" s="2"/>
      <c r="I7" s="3" t="s">
        <v>1</v>
      </c>
      <c r="J7" s="4" t="s">
        <v>2</v>
      </c>
      <c r="K7" s="5" t="s">
        <v>77</v>
      </c>
      <c r="L7" s="6" t="s">
        <v>4</v>
      </c>
      <c r="M7" s="22"/>
    </row>
    <row r="8" spans="2:13" s="7" customFormat="1" ht="24" customHeight="1">
      <c r="B8" s="70" t="s">
        <v>5</v>
      </c>
      <c r="C8" s="71" t="s">
        <v>6</v>
      </c>
      <c r="D8" s="72" t="s">
        <v>7</v>
      </c>
      <c r="E8" s="73" t="s">
        <v>79</v>
      </c>
      <c r="F8" s="74" t="s">
        <v>21</v>
      </c>
      <c r="H8" s="70" t="s">
        <v>5</v>
      </c>
      <c r="I8" s="71" t="s">
        <v>6</v>
      </c>
      <c r="J8" s="72" t="s">
        <v>8</v>
      </c>
      <c r="K8" s="73" t="s">
        <v>81</v>
      </c>
      <c r="L8" s="74" t="s">
        <v>22</v>
      </c>
      <c r="M8" s="23"/>
    </row>
    <row r="9" spans="1:13" s="7" customFormat="1" ht="24" customHeight="1">
      <c r="A9" s="7">
        <f>+COUNTIF($C$9:$C$23,C9)</f>
        <v>0</v>
      </c>
      <c r="B9" s="8">
        <v>1</v>
      </c>
      <c r="C9" s="13"/>
      <c r="D9" s="14"/>
      <c r="E9" s="15"/>
      <c r="F9" s="20"/>
      <c r="G9" s="7">
        <f aca="true" t="shared" si="0" ref="G9:G18">+COUNTIF($I$9:$I$23,I9)</f>
        <v>0</v>
      </c>
      <c r="H9" s="8">
        <v>1</v>
      </c>
      <c r="I9" s="13"/>
      <c r="J9" s="14"/>
      <c r="K9" s="15"/>
      <c r="L9" s="109"/>
      <c r="M9" s="23"/>
    </row>
    <row r="10" spans="1:13" s="7" customFormat="1" ht="24" customHeight="1">
      <c r="A10" s="7">
        <f aca="true" t="shared" si="1" ref="A10:A23">+COUNTIF($C$9:$C$23,C10)</f>
        <v>0</v>
      </c>
      <c r="B10" s="8">
        <v>2</v>
      </c>
      <c r="C10" s="13"/>
      <c r="D10" s="14"/>
      <c r="E10" s="15"/>
      <c r="F10" s="20"/>
      <c r="G10" s="7">
        <f t="shared" si="0"/>
        <v>0</v>
      </c>
      <c r="H10" s="8">
        <v>2</v>
      </c>
      <c r="I10" s="13"/>
      <c r="J10" s="14"/>
      <c r="K10" s="15"/>
      <c r="L10" s="109"/>
      <c r="M10" s="23"/>
    </row>
    <row r="11" spans="1:13" s="7" customFormat="1" ht="24" customHeight="1">
      <c r="A11" s="7">
        <f t="shared" si="1"/>
        <v>0</v>
      </c>
      <c r="B11" s="8">
        <v>3</v>
      </c>
      <c r="C11" s="13"/>
      <c r="D11" s="14"/>
      <c r="E11" s="15"/>
      <c r="F11" s="20"/>
      <c r="G11" s="7">
        <f t="shared" si="0"/>
        <v>0</v>
      </c>
      <c r="H11" s="8">
        <v>3</v>
      </c>
      <c r="I11" s="13"/>
      <c r="J11" s="14"/>
      <c r="K11" s="15"/>
      <c r="L11" s="109"/>
      <c r="M11" s="23"/>
    </row>
    <row r="12" spans="1:13" s="7" customFormat="1" ht="24" customHeight="1">
      <c r="A12" s="7">
        <f t="shared" si="1"/>
        <v>0</v>
      </c>
      <c r="B12" s="8">
        <v>4</v>
      </c>
      <c r="C12" s="13"/>
      <c r="D12" s="14"/>
      <c r="E12" s="15"/>
      <c r="F12" s="20"/>
      <c r="G12" s="7">
        <f t="shared" si="0"/>
        <v>0</v>
      </c>
      <c r="H12" s="8">
        <v>4</v>
      </c>
      <c r="I12" s="13"/>
      <c r="J12" s="14"/>
      <c r="K12" s="15"/>
      <c r="L12" s="109"/>
      <c r="M12" s="23"/>
    </row>
    <row r="13" spans="1:13" s="7" customFormat="1" ht="24" customHeight="1">
      <c r="A13" s="7">
        <f t="shared" si="1"/>
        <v>0</v>
      </c>
      <c r="B13" s="8">
        <v>5</v>
      </c>
      <c r="C13" s="13"/>
      <c r="D13" s="14"/>
      <c r="E13" s="15"/>
      <c r="F13" s="20"/>
      <c r="G13" s="7">
        <f t="shared" si="0"/>
        <v>0</v>
      </c>
      <c r="H13" s="8">
        <v>5</v>
      </c>
      <c r="I13" s="13"/>
      <c r="J13" s="14"/>
      <c r="K13" s="15"/>
      <c r="L13" s="109"/>
      <c r="M13" s="23"/>
    </row>
    <row r="14" spans="1:13" s="7" customFormat="1" ht="24" customHeight="1">
      <c r="A14" s="7">
        <f t="shared" si="1"/>
        <v>0</v>
      </c>
      <c r="B14" s="8">
        <v>6</v>
      </c>
      <c r="C14" s="13"/>
      <c r="D14" s="14"/>
      <c r="E14" s="15"/>
      <c r="F14" s="20"/>
      <c r="G14" s="7">
        <f t="shared" si="0"/>
        <v>0</v>
      </c>
      <c r="H14" s="8">
        <v>6</v>
      </c>
      <c r="I14" s="13"/>
      <c r="J14" s="14"/>
      <c r="K14" s="15"/>
      <c r="L14" s="109"/>
      <c r="M14" s="23"/>
    </row>
    <row r="15" spans="1:13" s="7" customFormat="1" ht="24" customHeight="1">
      <c r="A15" s="7">
        <f t="shared" si="1"/>
        <v>0</v>
      </c>
      <c r="B15" s="8">
        <v>7</v>
      </c>
      <c r="C15" s="13"/>
      <c r="D15" s="14"/>
      <c r="E15" s="15"/>
      <c r="F15" s="20"/>
      <c r="G15" s="7">
        <f t="shared" si="0"/>
        <v>0</v>
      </c>
      <c r="H15" s="8">
        <v>7</v>
      </c>
      <c r="I15" s="13"/>
      <c r="J15" s="14"/>
      <c r="K15" s="15"/>
      <c r="L15" s="109"/>
      <c r="M15" s="23"/>
    </row>
    <row r="16" spans="1:13" s="7" customFormat="1" ht="24" customHeight="1">
      <c r="A16" s="7">
        <f t="shared" si="1"/>
        <v>0</v>
      </c>
      <c r="B16" s="8">
        <v>8</v>
      </c>
      <c r="C16" s="13"/>
      <c r="D16" s="14"/>
      <c r="E16" s="15"/>
      <c r="F16" s="20"/>
      <c r="G16" s="7">
        <f t="shared" si="0"/>
        <v>0</v>
      </c>
      <c r="H16" s="8">
        <v>8</v>
      </c>
      <c r="I16" s="13"/>
      <c r="J16" s="14"/>
      <c r="K16" s="15"/>
      <c r="L16" s="20"/>
      <c r="M16" s="23"/>
    </row>
    <row r="17" spans="1:13" s="7" customFormat="1" ht="24" customHeight="1">
      <c r="A17" s="7">
        <f t="shared" si="1"/>
        <v>0</v>
      </c>
      <c r="B17" s="8">
        <v>9</v>
      </c>
      <c r="C17" s="13"/>
      <c r="D17" s="14"/>
      <c r="E17" s="15"/>
      <c r="F17" s="20"/>
      <c r="G17" s="7">
        <f t="shared" si="0"/>
        <v>0</v>
      </c>
      <c r="H17" s="8">
        <v>9</v>
      </c>
      <c r="I17" s="13"/>
      <c r="J17" s="14"/>
      <c r="K17" s="15"/>
      <c r="L17" s="20"/>
      <c r="M17" s="23"/>
    </row>
    <row r="18" spans="1:13" s="7" customFormat="1" ht="24" customHeight="1">
      <c r="A18" s="7">
        <f t="shared" si="1"/>
        <v>0</v>
      </c>
      <c r="B18" s="8">
        <v>10</v>
      </c>
      <c r="C18" s="13"/>
      <c r="D18" s="14"/>
      <c r="E18" s="15"/>
      <c r="F18" s="20"/>
      <c r="G18" s="7">
        <f t="shared" si="0"/>
        <v>0</v>
      </c>
      <c r="H18" s="8">
        <v>10</v>
      </c>
      <c r="I18" s="13"/>
      <c r="J18" s="14"/>
      <c r="K18" s="15"/>
      <c r="L18" s="20"/>
      <c r="M18" s="23"/>
    </row>
    <row r="19" spans="1:13" s="7" customFormat="1" ht="24" customHeight="1">
      <c r="A19" s="7">
        <f t="shared" si="1"/>
        <v>0</v>
      </c>
      <c r="B19" s="8">
        <v>11</v>
      </c>
      <c r="C19" s="13"/>
      <c r="D19" s="14"/>
      <c r="E19" s="15"/>
      <c r="F19" s="20"/>
      <c r="G19" s="7">
        <f>+COUNTIF($I$9:$I$23,I19)</f>
        <v>0</v>
      </c>
      <c r="H19" s="8">
        <v>11</v>
      </c>
      <c r="I19" s="13"/>
      <c r="J19" s="14"/>
      <c r="K19" s="15"/>
      <c r="L19" s="20"/>
      <c r="M19" s="23"/>
    </row>
    <row r="20" spans="1:13" s="7" customFormat="1" ht="24" customHeight="1">
      <c r="A20" s="7">
        <f t="shared" si="1"/>
        <v>0</v>
      </c>
      <c r="B20" s="8">
        <v>12</v>
      </c>
      <c r="C20" s="13"/>
      <c r="D20" s="14"/>
      <c r="E20" s="15"/>
      <c r="F20" s="20"/>
      <c r="G20" s="7">
        <f>+COUNTIF($I$9:$I$23,I20)</f>
        <v>0</v>
      </c>
      <c r="H20" s="8">
        <v>12</v>
      </c>
      <c r="I20" s="13"/>
      <c r="J20" s="14"/>
      <c r="K20" s="15"/>
      <c r="L20" s="20"/>
      <c r="M20" s="23"/>
    </row>
    <row r="21" spans="1:13" s="7" customFormat="1" ht="24" customHeight="1">
      <c r="A21" s="7">
        <f t="shared" si="1"/>
        <v>0</v>
      </c>
      <c r="B21" s="8">
        <v>13</v>
      </c>
      <c r="C21" s="13"/>
      <c r="D21" s="14"/>
      <c r="E21" s="15"/>
      <c r="F21" s="20"/>
      <c r="G21" s="7">
        <f>+COUNTIF($I$9:$I$23,I21)</f>
        <v>0</v>
      </c>
      <c r="H21" s="8">
        <v>13</v>
      </c>
      <c r="I21" s="13"/>
      <c r="J21" s="14"/>
      <c r="K21" s="15"/>
      <c r="L21" s="20"/>
      <c r="M21" s="23"/>
    </row>
    <row r="22" spans="1:13" s="7" customFormat="1" ht="24" customHeight="1">
      <c r="A22" s="7">
        <f t="shared" si="1"/>
        <v>0</v>
      </c>
      <c r="B22" s="8">
        <v>14</v>
      </c>
      <c r="C22" s="13"/>
      <c r="D22" s="14"/>
      <c r="E22" s="15"/>
      <c r="F22" s="20"/>
      <c r="G22" s="7">
        <f>+COUNTIF($I$9:$I$23,I22)</f>
        <v>0</v>
      </c>
      <c r="H22" s="8">
        <v>14</v>
      </c>
      <c r="I22" s="13"/>
      <c r="J22" s="14"/>
      <c r="K22" s="15"/>
      <c r="L22" s="20"/>
      <c r="M22" s="23"/>
    </row>
    <row r="23" spans="1:13" s="7" customFormat="1" ht="24" customHeight="1" thickBot="1">
      <c r="A23" s="7">
        <f t="shared" si="1"/>
        <v>0</v>
      </c>
      <c r="B23" s="9">
        <v>15</v>
      </c>
      <c r="C23" s="16"/>
      <c r="D23" s="17"/>
      <c r="E23" s="18"/>
      <c r="F23" s="21"/>
      <c r="G23" s="7">
        <f>+COUNTIF($I$9:$I$23,I23)</f>
        <v>0</v>
      </c>
      <c r="H23" s="9">
        <v>15</v>
      </c>
      <c r="I23" s="16"/>
      <c r="J23" s="17"/>
      <c r="K23" s="18"/>
      <c r="L23" s="21"/>
      <c r="M23" s="23"/>
    </row>
    <row r="24" spans="2:13" s="7" customFormat="1" ht="21.75" customHeight="1">
      <c r="B24" s="147">
        <f>+IF(COUNTA(C9:C23)&lt;SUM(A9:A23),"同姓の場合は「姓」のセルに，半角括弧 (  )で名の頭文字を入力してください！","")</f>
      </c>
      <c r="C24" s="147"/>
      <c r="D24" s="147"/>
      <c r="E24" s="147"/>
      <c r="F24" s="147"/>
      <c r="H24" s="148">
        <f>+IF(COUNTA(I9:I23)&lt;SUM(G9:G23),"同姓の場合は「姓」のセルに，半角括弧 (  )で名の頭文字を入力してください！","")</f>
      </c>
      <c r="I24" s="148"/>
      <c r="J24" s="148"/>
      <c r="K24" s="148"/>
      <c r="L24" s="148"/>
      <c r="M24" s="23"/>
    </row>
    <row r="25" spans="2:13" s="1" customFormat="1" ht="19.5" customHeight="1">
      <c r="B25" s="158" t="s">
        <v>60</v>
      </c>
      <c r="C25" s="158"/>
      <c r="D25" s="158"/>
      <c r="E25" s="158"/>
      <c r="F25" s="158"/>
      <c r="H25" s="151" t="s">
        <v>24</v>
      </c>
      <c r="I25" s="152"/>
      <c r="J25" s="24" t="s">
        <v>63</v>
      </c>
      <c r="K25" s="25" t="str">
        <f>IF(C9&amp;I9="","名＝",+COUNTA(C9:C23,I9:I23))</f>
        <v>名＝</v>
      </c>
      <c r="L25" s="26">
        <f>_xlfn.IFERROR(+K25*700,0)</f>
        <v>0</v>
      </c>
      <c r="M25" s="19"/>
    </row>
    <row r="26" spans="2:12" s="1" customFormat="1" ht="28.5" customHeight="1">
      <c r="B26" s="155"/>
      <c r="C26" s="156"/>
      <c r="D26" s="156"/>
      <c r="E26" s="156"/>
      <c r="F26" s="157"/>
      <c r="H26" s="153" t="s">
        <v>18</v>
      </c>
      <c r="I26" s="154"/>
      <c r="J26" s="159" t="str">
        <f>IF(+L25+'一般男女W'!L25+'混合W'!L25+ジュニアS!L25=0,"円",+L25+'一般男女W'!L25+'混合W'!L25+ジュニアS!L25)</f>
        <v>円</v>
      </c>
      <c r="K26" s="160"/>
      <c r="L26" s="161"/>
    </row>
    <row r="27" spans="2:12" s="1" customFormat="1" ht="3.75" customHeight="1">
      <c r="B27" s="27"/>
      <c r="C27" s="27"/>
      <c r="D27" s="27"/>
      <c r="E27" s="27"/>
      <c r="F27" s="27"/>
      <c r="H27" s="22"/>
      <c r="I27" s="22"/>
      <c r="J27" s="28"/>
      <c r="K27" s="28"/>
      <c r="L27" s="28"/>
    </row>
    <row r="33" ht="35.25" customHeight="1">
      <c r="C33" s="12"/>
    </row>
  </sheetData>
  <sheetProtection/>
  <mergeCells count="16">
    <mergeCell ref="B26:F26"/>
    <mergeCell ref="H26:I26"/>
    <mergeCell ref="J26:L26"/>
    <mergeCell ref="B2:L2"/>
    <mergeCell ref="B3:C3"/>
    <mergeCell ref="D3:E3"/>
    <mergeCell ref="F3:H3"/>
    <mergeCell ref="I3:J3"/>
    <mergeCell ref="B4:C4"/>
    <mergeCell ref="D4:E4"/>
    <mergeCell ref="F4:H4"/>
    <mergeCell ref="I4:J4"/>
    <mergeCell ref="B25:F25"/>
    <mergeCell ref="H25:I25"/>
    <mergeCell ref="B24:F24"/>
    <mergeCell ref="H24:L24"/>
  </mergeCells>
  <printOptions/>
  <pageMargins left="0.7086614173228347" right="0.7086614173228347" top="0.5511811023622047" bottom="0.4724409448818898" header="0.31496062992125984" footer="0.31496062992125984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33"/>
  <sheetViews>
    <sheetView zoomScalePageLayoutView="0" workbookViewId="0" topLeftCell="A1">
      <selection activeCell="D3" sqref="D3:E3"/>
    </sheetView>
  </sheetViews>
  <sheetFormatPr defaultColWidth="9.00390625" defaultRowHeight="18" customHeight="1"/>
  <cols>
    <col min="1" max="1" width="0.6171875" style="0" customWidth="1"/>
    <col min="2" max="2" width="5.625" style="0" customWidth="1"/>
    <col min="3" max="4" width="13.875" style="0" customWidth="1"/>
    <col min="5" max="5" width="17.875" style="0" customWidth="1"/>
    <col min="6" max="6" width="12.00390625" style="0" customWidth="1"/>
    <col min="7" max="7" width="0.875" style="0" customWidth="1"/>
    <col min="8" max="8" width="5.625" style="0" customWidth="1"/>
    <col min="9" max="10" width="13.875" style="0" customWidth="1"/>
    <col min="11" max="11" width="17.875" style="0" customWidth="1"/>
    <col min="12" max="12" width="12.00390625" style="0" customWidth="1"/>
    <col min="13" max="13" width="0.6171875" style="0" customWidth="1"/>
  </cols>
  <sheetData>
    <row r="1" ht="1.5" customHeight="1"/>
    <row r="2" spans="2:13" s="1" customFormat="1" ht="28.5" customHeight="1">
      <c r="B2" s="162" t="s">
        <v>105</v>
      </c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1"/>
    </row>
    <row r="3" spans="2:11" s="1" customFormat="1" ht="24" customHeight="1">
      <c r="B3" s="138" t="s">
        <v>12</v>
      </c>
      <c r="C3" s="139"/>
      <c r="D3" s="145" t="s">
        <v>108</v>
      </c>
      <c r="E3" s="146"/>
      <c r="F3" s="142" t="s">
        <v>0</v>
      </c>
      <c r="G3" s="143"/>
      <c r="H3" s="144"/>
      <c r="I3" s="163"/>
      <c r="J3" s="146"/>
      <c r="K3" s="10"/>
    </row>
    <row r="4" spans="2:10" s="1" customFormat="1" ht="24" customHeight="1">
      <c r="B4" s="138" t="s">
        <v>11</v>
      </c>
      <c r="C4" s="139"/>
      <c r="D4" s="140"/>
      <c r="E4" s="141"/>
      <c r="F4" s="142" t="s">
        <v>13</v>
      </c>
      <c r="G4" s="143"/>
      <c r="H4" s="144"/>
      <c r="I4" s="145"/>
      <c r="J4" s="146"/>
    </row>
    <row r="5" s="1" customFormat="1" ht="5.25" customHeight="1"/>
    <row r="6" spans="2:9" s="1" customFormat="1" ht="18" customHeight="1" thickBot="1">
      <c r="B6" s="110" t="s">
        <v>26</v>
      </c>
      <c r="C6" s="110"/>
      <c r="D6" s="114" t="s">
        <v>72</v>
      </c>
      <c r="H6" s="112" t="s">
        <v>27</v>
      </c>
      <c r="I6" s="112"/>
    </row>
    <row r="7" spans="2:13" s="7" customFormat="1" ht="16.5" customHeight="1">
      <c r="B7" s="2"/>
      <c r="C7" s="3" t="s">
        <v>1</v>
      </c>
      <c r="D7" s="4" t="s">
        <v>2</v>
      </c>
      <c r="E7" s="5" t="s">
        <v>77</v>
      </c>
      <c r="F7" s="6" t="s">
        <v>4</v>
      </c>
      <c r="H7" s="2"/>
      <c r="I7" s="3" t="s">
        <v>1</v>
      </c>
      <c r="J7" s="4" t="s">
        <v>2</v>
      </c>
      <c r="K7" s="5" t="s">
        <v>77</v>
      </c>
      <c r="L7" s="6" t="s">
        <v>4</v>
      </c>
      <c r="M7" s="22"/>
    </row>
    <row r="8" spans="2:13" s="7" customFormat="1" ht="24" customHeight="1">
      <c r="B8" s="167" t="s">
        <v>5</v>
      </c>
      <c r="C8" s="75" t="s">
        <v>6</v>
      </c>
      <c r="D8" s="76" t="s">
        <v>7</v>
      </c>
      <c r="E8" s="77" t="s">
        <v>9</v>
      </c>
      <c r="F8" s="78" t="s">
        <v>31</v>
      </c>
      <c r="H8" s="167" t="s">
        <v>5</v>
      </c>
      <c r="I8" s="75" t="s">
        <v>6</v>
      </c>
      <c r="J8" s="76" t="s">
        <v>8</v>
      </c>
      <c r="K8" s="77" t="s">
        <v>80</v>
      </c>
      <c r="L8" s="78" t="s">
        <v>36</v>
      </c>
      <c r="M8" s="23"/>
    </row>
    <row r="9" spans="2:13" s="7" customFormat="1" ht="24" customHeight="1">
      <c r="B9" s="133"/>
      <c r="C9" s="79" t="s">
        <v>32</v>
      </c>
      <c r="D9" s="80" t="s">
        <v>33</v>
      </c>
      <c r="E9" s="81" t="s">
        <v>34</v>
      </c>
      <c r="F9" s="82" t="s">
        <v>35</v>
      </c>
      <c r="H9" s="133"/>
      <c r="I9" s="79" t="s">
        <v>37</v>
      </c>
      <c r="J9" s="80" t="s">
        <v>38</v>
      </c>
      <c r="K9" s="81" t="s">
        <v>39</v>
      </c>
      <c r="L9" s="82" t="s">
        <v>40</v>
      </c>
      <c r="M9" s="23"/>
    </row>
    <row r="10" spans="1:13" s="7" customFormat="1" ht="24" customHeight="1">
      <c r="A10" s="7">
        <f aca="true" t="shared" si="0" ref="A10:A23">+COUNTIF($C$10:$C$23,C10)</f>
        <v>0</v>
      </c>
      <c r="B10" s="164">
        <v>1</v>
      </c>
      <c r="C10" s="29"/>
      <c r="D10" s="30"/>
      <c r="E10" s="31"/>
      <c r="F10" s="106"/>
      <c r="G10" s="7">
        <f>+COUNTIF($I$10:$I$23,I10)</f>
        <v>0</v>
      </c>
      <c r="H10" s="164">
        <v>1</v>
      </c>
      <c r="I10" s="29"/>
      <c r="J10" s="30"/>
      <c r="K10" s="31"/>
      <c r="L10" s="83"/>
      <c r="M10" s="23"/>
    </row>
    <row r="11" spans="1:13" s="7" customFormat="1" ht="24" customHeight="1">
      <c r="A11" s="7">
        <f t="shared" si="0"/>
        <v>0</v>
      </c>
      <c r="B11" s="165"/>
      <c r="C11" s="32"/>
      <c r="D11" s="33"/>
      <c r="E11" s="34"/>
      <c r="F11" s="107"/>
      <c r="G11" s="7">
        <f aca="true" t="shared" si="1" ref="G11:G23">+COUNTIF($I$10:$I$23,I11)</f>
        <v>0</v>
      </c>
      <c r="H11" s="165"/>
      <c r="I11" s="32"/>
      <c r="J11" s="33"/>
      <c r="K11" s="34"/>
      <c r="L11" s="84"/>
      <c r="M11" s="23"/>
    </row>
    <row r="12" spans="1:13" s="7" customFormat="1" ht="24" customHeight="1">
      <c r="A12" s="7">
        <f t="shared" si="0"/>
        <v>0</v>
      </c>
      <c r="B12" s="164">
        <v>2</v>
      </c>
      <c r="C12" s="29"/>
      <c r="D12" s="30"/>
      <c r="E12" s="31"/>
      <c r="F12" s="106"/>
      <c r="G12" s="7">
        <f t="shared" si="1"/>
        <v>0</v>
      </c>
      <c r="H12" s="164">
        <v>2</v>
      </c>
      <c r="I12" s="29"/>
      <c r="J12" s="30"/>
      <c r="K12" s="31"/>
      <c r="L12" s="83"/>
      <c r="M12" s="23"/>
    </row>
    <row r="13" spans="1:13" s="7" customFormat="1" ht="24" customHeight="1">
      <c r="A13" s="7">
        <f t="shared" si="0"/>
        <v>0</v>
      </c>
      <c r="B13" s="165"/>
      <c r="C13" s="32"/>
      <c r="D13" s="33"/>
      <c r="E13" s="34"/>
      <c r="F13" s="107"/>
      <c r="G13" s="7">
        <f t="shared" si="1"/>
        <v>0</v>
      </c>
      <c r="H13" s="165"/>
      <c r="I13" s="32"/>
      <c r="J13" s="33"/>
      <c r="K13" s="34"/>
      <c r="L13" s="84"/>
      <c r="M13" s="23"/>
    </row>
    <row r="14" spans="1:13" s="7" customFormat="1" ht="24" customHeight="1">
      <c r="A14" s="7">
        <f t="shared" si="0"/>
        <v>0</v>
      </c>
      <c r="B14" s="164">
        <v>3</v>
      </c>
      <c r="C14" s="29"/>
      <c r="D14" s="30"/>
      <c r="E14" s="31"/>
      <c r="F14" s="106"/>
      <c r="G14" s="7">
        <f t="shared" si="1"/>
        <v>0</v>
      </c>
      <c r="H14" s="164">
        <v>3</v>
      </c>
      <c r="I14" s="29"/>
      <c r="J14" s="30"/>
      <c r="K14" s="31"/>
      <c r="L14" s="83"/>
      <c r="M14" s="23"/>
    </row>
    <row r="15" spans="1:13" s="7" customFormat="1" ht="24" customHeight="1">
      <c r="A15" s="7">
        <f t="shared" si="0"/>
        <v>0</v>
      </c>
      <c r="B15" s="165"/>
      <c r="C15" s="32"/>
      <c r="D15" s="33"/>
      <c r="E15" s="34"/>
      <c r="F15" s="107"/>
      <c r="G15" s="7">
        <f t="shared" si="1"/>
        <v>0</v>
      </c>
      <c r="H15" s="165"/>
      <c r="I15" s="32"/>
      <c r="J15" s="33"/>
      <c r="K15" s="34"/>
      <c r="L15" s="84"/>
      <c r="M15" s="23"/>
    </row>
    <row r="16" spans="1:13" s="7" customFormat="1" ht="24" customHeight="1">
      <c r="A16" s="7">
        <f t="shared" si="0"/>
        <v>0</v>
      </c>
      <c r="B16" s="164">
        <v>4</v>
      </c>
      <c r="C16" s="29"/>
      <c r="D16" s="30"/>
      <c r="E16" s="31"/>
      <c r="F16" s="106"/>
      <c r="G16" s="7">
        <f t="shared" si="1"/>
        <v>0</v>
      </c>
      <c r="H16" s="164">
        <v>4</v>
      </c>
      <c r="I16" s="29"/>
      <c r="J16" s="30"/>
      <c r="K16" s="31"/>
      <c r="L16" s="83"/>
      <c r="M16" s="23"/>
    </row>
    <row r="17" spans="1:13" s="7" customFormat="1" ht="24" customHeight="1">
      <c r="A17" s="7">
        <f t="shared" si="0"/>
        <v>0</v>
      </c>
      <c r="B17" s="165"/>
      <c r="C17" s="32"/>
      <c r="D17" s="33"/>
      <c r="E17" s="34"/>
      <c r="F17" s="107"/>
      <c r="G17" s="7">
        <f t="shared" si="1"/>
        <v>0</v>
      </c>
      <c r="H17" s="165"/>
      <c r="I17" s="32"/>
      <c r="J17" s="33"/>
      <c r="K17" s="34"/>
      <c r="L17" s="84"/>
      <c r="M17" s="23"/>
    </row>
    <row r="18" spans="1:13" s="7" customFormat="1" ht="24" customHeight="1">
      <c r="A18" s="7">
        <f t="shared" si="0"/>
        <v>0</v>
      </c>
      <c r="B18" s="164">
        <v>5</v>
      </c>
      <c r="C18" s="29"/>
      <c r="D18" s="30"/>
      <c r="E18" s="31"/>
      <c r="F18" s="106"/>
      <c r="G18" s="7">
        <f t="shared" si="1"/>
        <v>0</v>
      </c>
      <c r="H18" s="164">
        <v>5</v>
      </c>
      <c r="I18" s="29"/>
      <c r="J18" s="30"/>
      <c r="K18" s="31"/>
      <c r="L18" s="106"/>
      <c r="M18" s="23"/>
    </row>
    <row r="19" spans="1:13" s="7" customFormat="1" ht="24" customHeight="1">
      <c r="A19" s="7">
        <f t="shared" si="0"/>
        <v>0</v>
      </c>
      <c r="B19" s="165"/>
      <c r="C19" s="32"/>
      <c r="D19" s="33"/>
      <c r="E19" s="34"/>
      <c r="F19" s="107"/>
      <c r="G19" s="7">
        <f t="shared" si="1"/>
        <v>0</v>
      </c>
      <c r="H19" s="165"/>
      <c r="I19" s="32"/>
      <c r="J19" s="33"/>
      <c r="K19" s="34"/>
      <c r="L19" s="107"/>
      <c r="M19" s="23"/>
    </row>
    <row r="20" spans="1:13" s="7" customFormat="1" ht="24" customHeight="1">
      <c r="A20" s="7">
        <f t="shared" si="0"/>
        <v>0</v>
      </c>
      <c r="B20" s="164">
        <v>6</v>
      </c>
      <c r="C20" s="29"/>
      <c r="D20" s="30"/>
      <c r="E20" s="31"/>
      <c r="F20" s="83"/>
      <c r="G20" s="7">
        <f t="shared" si="1"/>
        <v>0</v>
      </c>
      <c r="H20" s="164">
        <v>6</v>
      </c>
      <c r="I20" s="29"/>
      <c r="J20" s="30"/>
      <c r="K20" s="31"/>
      <c r="L20" s="83"/>
      <c r="M20" s="23"/>
    </row>
    <row r="21" spans="1:13" s="7" customFormat="1" ht="24" customHeight="1">
      <c r="A21" s="7">
        <f t="shared" si="0"/>
        <v>0</v>
      </c>
      <c r="B21" s="165"/>
      <c r="C21" s="32"/>
      <c r="D21" s="33"/>
      <c r="E21" s="34"/>
      <c r="F21" s="84"/>
      <c r="G21" s="7">
        <f t="shared" si="1"/>
        <v>0</v>
      </c>
      <c r="H21" s="165"/>
      <c r="I21" s="32"/>
      <c r="J21" s="33"/>
      <c r="K21" s="34"/>
      <c r="L21" s="84"/>
      <c r="M21" s="23"/>
    </row>
    <row r="22" spans="1:13" s="7" customFormat="1" ht="24" customHeight="1">
      <c r="A22" s="7">
        <f t="shared" si="0"/>
        <v>0</v>
      </c>
      <c r="B22" s="164">
        <v>7</v>
      </c>
      <c r="C22" s="29"/>
      <c r="D22" s="30"/>
      <c r="E22" s="31"/>
      <c r="F22" s="83"/>
      <c r="G22" s="7">
        <f t="shared" si="1"/>
        <v>0</v>
      </c>
      <c r="H22" s="164">
        <v>7</v>
      </c>
      <c r="I22" s="29"/>
      <c r="J22" s="30"/>
      <c r="K22" s="31"/>
      <c r="L22" s="83"/>
      <c r="M22" s="23"/>
    </row>
    <row r="23" spans="1:13" s="7" customFormat="1" ht="24" customHeight="1" thickBot="1">
      <c r="A23" s="7">
        <f t="shared" si="0"/>
        <v>0</v>
      </c>
      <c r="B23" s="166"/>
      <c r="C23" s="35"/>
      <c r="D23" s="36"/>
      <c r="E23" s="37"/>
      <c r="F23" s="85"/>
      <c r="G23" s="7">
        <f t="shared" si="1"/>
        <v>0</v>
      </c>
      <c r="H23" s="166"/>
      <c r="I23" s="35"/>
      <c r="J23" s="36"/>
      <c r="K23" s="37"/>
      <c r="L23" s="85"/>
      <c r="M23" s="23"/>
    </row>
    <row r="24" spans="1:13" s="7" customFormat="1" ht="20.25" customHeight="1">
      <c r="A24" s="7">
        <f>+COUNTIF($C$9:$C$23,C24)</f>
        <v>0</v>
      </c>
      <c r="B24" s="147">
        <f>+IF(COUNTA(C9:C23)&lt;SUM(A9:A23),"同姓の場合は「姓」のセルに，半角括弧 (  )で名の頭文字を入力してください！","")</f>
      </c>
      <c r="C24" s="147"/>
      <c r="D24" s="147"/>
      <c r="E24" s="147"/>
      <c r="F24" s="147"/>
      <c r="H24" s="148">
        <f>+IF(COUNTA(I9:I23)&lt;SUM(G9:G23),"同姓の場合は「姓」のセルに，半角括弧 (  )で名の頭文字を入力してください！","")</f>
      </c>
      <c r="I24" s="148"/>
      <c r="J24" s="148"/>
      <c r="K24" s="148"/>
      <c r="L24" s="148"/>
      <c r="M24" s="23"/>
    </row>
    <row r="25" spans="2:13" s="1" customFormat="1" ht="19.5" customHeight="1">
      <c r="B25" s="158" t="s">
        <v>60</v>
      </c>
      <c r="C25" s="158"/>
      <c r="D25" s="158"/>
      <c r="E25" s="158"/>
      <c r="F25" s="158"/>
      <c r="H25" s="151" t="s">
        <v>70</v>
      </c>
      <c r="I25" s="152"/>
      <c r="J25" s="24" t="s">
        <v>64</v>
      </c>
      <c r="K25" s="38" t="str">
        <f>IF(C10&amp;I10="","組＝",+COUNTA(C10,C12,C14,C16,C18,C20,C22,I10,I12,I14,I16,I18,I20,I22))</f>
        <v>組＝</v>
      </c>
      <c r="L25" s="26">
        <f>_xlfn.IFERROR(+K25*1200,0)</f>
        <v>0</v>
      </c>
      <c r="M25" s="19"/>
    </row>
    <row r="26" spans="2:12" s="1" customFormat="1" ht="28.5" customHeight="1">
      <c r="B26" s="155"/>
      <c r="C26" s="156"/>
      <c r="D26" s="156"/>
      <c r="E26" s="156"/>
      <c r="F26" s="157"/>
      <c r="H26" s="153" t="s">
        <v>18</v>
      </c>
      <c r="I26" s="154"/>
      <c r="J26" s="159" t="str">
        <f>IF(+L25+'混合W'!L25+'一般S'!L25+ジュニアS!L25=0,"円",+L25+'混合W'!L25+'一般S'!L25+ジュニアS!L25)</f>
        <v>円</v>
      </c>
      <c r="K26" s="160"/>
      <c r="L26" s="161"/>
    </row>
    <row r="27" spans="2:12" s="1" customFormat="1" ht="3.75" customHeight="1">
      <c r="B27" s="27"/>
      <c r="C27" s="27"/>
      <c r="D27" s="27"/>
      <c r="E27" s="27"/>
      <c r="F27" s="27"/>
      <c r="H27" s="22"/>
      <c r="I27" s="22"/>
      <c r="J27" s="28"/>
      <c r="K27" s="28"/>
      <c r="L27" s="28"/>
    </row>
    <row r="33" ht="35.25" customHeight="1">
      <c r="C33" s="12"/>
    </row>
  </sheetData>
  <sheetProtection/>
  <mergeCells count="32">
    <mergeCell ref="F4:H4"/>
    <mergeCell ref="I4:J4"/>
    <mergeCell ref="H24:L24"/>
    <mergeCell ref="B20:B21"/>
    <mergeCell ref="H18:H19"/>
    <mergeCell ref="B2:L2"/>
    <mergeCell ref="B3:C3"/>
    <mergeCell ref="D3:E3"/>
    <mergeCell ref="F3:H3"/>
    <mergeCell ref="I3:J3"/>
    <mergeCell ref="B4:C4"/>
    <mergeCell ref="D4:E4"/>
    <mergeCell ref="B18:B19"/>
    <mergeCell ref="B8:B9"/>
    <mergeCell ref="H8:H9"/>
    <mergeCell ref="B26:F26"/>
    <mergeCell ref="H26:I26"/>
    <mergeCell ref="B10:B11"/>
    <mergeCell ref="B12:B13"/>
    <mergeCell ref="B14:B15"/>
    <mergeCell ref="H10:H11"/>
    <mergeCell ref="H12:H13"/>
    <mergeCell ref="H14:H15"/>
    <mergeCell ref="H16:H17"/>
    <mergeCell ref="B24:F24"/>
    <mergeCell ref="H22:H23"/>
    <mergeCell ref="B25:F25"/>
    <mergeCell ref="H25:I25"/>
    <mergeCell ref="H20:H21"/>
    <mergeCell ref="B16:B17"/>
    <mergeCell ref="J26:L26"/>
    <mergeCell ref="B22:B23"/>
  </mergeCells>
  <printOptions/>
  <pageMargins left="0.7086614173228347" right="0.7086614173228347" top="0.5511811023622047" bottom="0.4724409448818898" header="0.31496062992125984" footer="0.31496062992125984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3"/>
  <sheetViews>
    <sheetView tabSelected="1" zoomScalePageLayoutView="0" workbookViewId="0" topLeftCell="A1">
      <selection activeCell="D3" sqref="D3:E3"/>
    </sheetView>
  </sheetViews>
  <sheetFormatPr defaultColWidth="9.00390625" defaultRowHeight="18" customHeight="1"/>
  <cols>
    <col min="1" max="1" width="0.6171875" style="0" customWidth="1"/>
    <col min="2" max="2" width="5.625" style="0" customWidth="1"/>
    <col min="3" max="4" width="13.875" style="0" customWidth="1"/>
    <col min="5" max="5" width="17.875" style="0" customWidth="1"/>
    <col min="6" max="6" width="12.00390625" style="0" customWidth="1"/>
    <col min="7" max="7" width="0.875" style="0" customWidth="1"/>
    <col min="8" max="8" width="5.625" style="0" customWidth="1"/>
    <col min="9" max="10" width="13.875" style="0" customWidth="1"/>
    <col min="11" max="11" width="17.875" style="0" customWidth="1"/>
    <col min="12" max="12" width="12.00390625" style="0" customWidth="1"/>
    <col min="13" max="13" width="0.6171875" style="0" customWidth="1"/>
  </cols>
  <sheetData>
    <row r="1" ht="1.5" customHeight="1"/>
    <row r="2" spans="2:13" s="1" customFormat="1" ht="28.5" customHeight="1">
      <c r="B2" s="162" t="s">
        <v>106</v>
      </c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1"/>
    </row>
    <row r="3" spans="2:11" s="1" customFormat="1" ht="24" customHeight="1">
      <c r="B3" s="138" t="s">
        <v>12</v>
      </c>
      <c r="C3" s="139"/>
      <c r="D3" s="145" t="s">
        <v>108</v>
      </c>
      <c r="E3" s="146"/>
      <c r="F3" s="142" t="s">
        <v>0</v>
      </c>
      <c r="G3" s="143"/>
      <c r="H3" s="144"/>
      <c r="I3" s="163"/>
      <c r="J3" s="146"/>
      <c r="K3" s="10"/>
    </row>
    <row r="4" spans="2:10" s="1" customFormat="1" ht="24" customHeight="1">
      <c r="B4" s="138" t="s">
        <v>11</v>
      </c>
      <c r="C4" s="139"/>
      <c r="D4" s="140"/>
      <c r="E4" s="141"/>
      <c r="F4" s="142" t="s">
        <v>13</v>
      </c>
      <c r="G4" s="143"/>
      <c r="H4" s="144"/>
      <c r="I4" s="145"/>
      <c r="J4" s="146"/>
    </row>
    <row r="5" s="1" customFormat="1" ht="5.25" customHeight="1"/>
    <row r="6" spans="2:12" s="1" customFormat="1" ht="18" customHeight="1" thickBot="1">
      <c r="B6" s="111" t="s">
        <v>28</v>
      </c>
      <c r="C6" s="111"/>
      <c r="D6" s="114" t="s">
        <v>72</v>
      </c>
      <c r="H6" s="113" t="s">
        <v>44</v>
      </c>
      <c r="I6" s="113"/>
      <c r="J6" s="168" t="s">
        <v>68</v>
      </c>
      <c r="K6" s="168"/>
      <c r="L6" s="168"/>
    </row>
    <row r="7" spans="2:13" s="7" customFormat="1" ht="16.5" customHeight="1">
      <c r="B7" s="2"/>
      <c r="C7" s="3" t="s">
        <v>1</v>
      </c>
      <c r="D7" s="4" t="s">
        <v>2</v>
      </c>
      <c r="E7" s="5" t="s">
        <v>77</v>
      </c>
      <c r="F7" s="6" t="s">
        <v>4</v>
      </c>
      <c r="H7" s="2"/>
      <c r="I7" s="3" t="s">
        <v>1</v>
      </c>
      <c r="J7" s="4" t="s">
        <v>2</v>
      </c>
      <c r="K7" s="5" t="s">
        <v>77</v>
      </c>
      <c r="L7" s="6" t="s">
        <v>4</v>
      </c>
      <c r="M7" s="22"/>
    </row>
    <row r="8" spans="2:13" s="7" customFormat="1" ht="24" customHeight="1">
      <c r="B8" s="132" t="s">
        <v>85</v>
      </c>
      <c r="C8" s="75" t="s">
        <v>6</v>
      </c>
      <c r="D8" s="76" t="s">
        <v>7</v>
      </c>
      <c r="E8" s="77" t="s">
        <v>9</v>
      </c>
      <c r="F8" s="78" t="s">
        <v>31</v>
      </c>
      <c r="H8" s="167" t="s">
        <v>5</v>
      </c>
      <c r="I8" s="75" t="s">
        <v>6</v>
      </c>
      <c r="J8" s="76" t="s">
        <v>8</v>
      </c>
      <c r="K8" s="77" t="s">
        <v>80</v>
      </c>
      <c r="L8" s="78" t="s">
        <v>36</v>
      </c>
      <c r="M8" s="23"/>
    </row>
    <row r="9" spans="2:13" s="7" customFormat="1" ht="24" customHeight="1">
      <c r="B9" s="133"/>
      <c r="C9" s="79" t="s">
        <v>32</v>
      </c>
      <c r="D9" s="80" t="s">
        <v>41</v>
      </c>
      <c r="E9" s="81" t="s">
        <v>34</v>
      </c>
      <c r="F9" s="82" t="s">
        <v>42</v>
      </c>
      <c r="H9" s="133"/>
      <c r="I9" s="79" t="s">
        <v>37</v>
      </c>
      <c r="J9" s="80" t="s">
        <v>38</v>
      </c>
      <c r="K9" s="81" t="s">
        <v>39</v>
      </c>
      <c r="L9" s="82" t="s">
        <v>40</v>
      </c>
      <c r="M9" s="23"/>
    </row>
    <row r="10" spans="1:13" s="7" customFormat="1" ht="24" customHeight="1">
      <c r="A10" s="7">
        <f aca="true" t="shared" si="0" ref="A10:A23">+COUNTIF($C$10:$C$23,C10)</f>
        <v>0</v>
      </c>
      <c r="B10" s="169" t="s">
        <v>86</v>
      </c>
      <c r="C10" s="29"/>
      <c r="D10" s="30"/>
      <c r="E10" s="31"/>
      <c r="F10" s="106"/>
      <c r="G10" s="7">
        <f aca="true" t="shared" si="1" ref="G10:G23">+COUNTIF($I$10:$I$23,I10)</f>
        <v>0</v>
      </c>
      <c r="H10" s="164">
        <v>1</v>
      </c>
      <c r="I10" s="29"/>
      <c r="J10" s="30"/>
      <c r="K10" s="31"/>
      <c r="L10" s="106"/>
      <c r="M10" s="23"/>
    </row>
    <row r="11" spans="1:13" s="7" customFormat="1" ht="24" customHeight="1">
      <c r="A11" s="7">
        <f t="shared" si="0"/>
        <v>0</v>
      </c>
      <c r="B11" s="165"/>
      <c r="C11" s="32"/>
      <c r="D11" s="33"/>
      <c r="E11" s="34"/>
      <c r="F11" s="107"/>
      <c r="G11" s="7">
        <f t="shared" si="1"/>
        <v>0</v>
      </c>
      <c r="H11" s="165"/>
      <c r="I11" s="32"/>
      <c r="J11" s="33"/>
      <c r="K11" s="34"/>
      <c r="L11" s="107"/>
      <c r="M11" s="23"/>
    </row>
    <row r="12" spans="1:13" s="7" customFormat="1" ht="24" customHeight="1">
      <c r="A12" s="7">
        <f t="shared" si="0"/>
        <v>0</v>
      </c>
      <c r="B12" s="164">
        <v>2</v>
      </c>
      <c r="C12" s="29"/>
      <c r="D12" s="30"/>
      <c r="E12" s="31"/>
      <c r="F12" s="106"/>
      <c r="G12" s="7">
        <f t="shared" si="1"/>
        <v>0</v>
      </c>
      <c r="H12" s="164">
        <v>2</v>
      </c>
      <c r="I12" s="29"/>
      <c r="J12" s="30"/>
      <c r="K12" s="31"/>
      <c r="L12" s="106"/>
      <c r="M12" s="23"/>
    </row>
    <row r="13" spans="1:13" s="7" customFormat="1" ht="24" customHeight="1">
      <c r="A13" s="7">
        <f t="shared" si="0"/>
        <v>0</v>
      </c>
      <c r="B13" s="165"/>
      <c r="C13" s="32"/>
      <c r="D13" s="33"/>
      <c r="E13" s="34"/>
      <c r="F13" s="107"/>
      <c r="G13" s="7">
        <f t="shared" si="1"/>
        <v>0</v>
      </c>
      <c r="H13" s="165"/>
      <c r="I13" s="32"/>
      <c r="J13" s="33"/>
      <c r="K13" s="34"/>
      <c r="L13" s="107"/>
      <c r="M13" s="23"/>
    </row>
    <row r="14" spans="1:13" s="7" customFormat="1" ht="24" customHeight="1">
      <c r="A14" s="7">
        <f t="shared" si="0"/>
        <v>0</v>
      </c>
      <c r="B14" s="164">
        <v>3</v>
      </c>
      <c r="C14" s="29"/>
      <c r="D14" s="30"/>
      <c r="E14" s="31"/>
      <c r="F14" s="106"/>
      <c r="G14" s="7">
        <f t="shared" si="1"/>
        <v>0</v>
      </c>
      <c r="H14" s="164">
        <v>3</v>
      </c>
      <c r="I14" s="29"/>
      <c r="J14" s="30"/>
      <c r="K14" s="31"/>
      <c r="L14" s="106"/>
      <c r="M14" s="23"/>
    </row>
    <row r="15" spans="1:13" s="7" customFormat="1" ht="24" customHeight="1">
      <c r="A15" s="7">
        <f t="shared" si="0"/>
        <v>0</v>
      </c>
      <c r="B15" s="165"/>
      <c r="C15" s="32"/>
      <c r="D15" s="33"/>
      <c r="E15" s="34"/>
      <c r="F15" s="107"/>
      <c r="G15" s="7">
        <f t="shared" si="1"/>
        <v>0</v>
      </c>
      <c r="H15" s="165"/>
      <c r="I15" s="32"/>
      <c r="J15" s="33"/>
      <c r="K15" s="34"/>
      <c r="L15" s="107"/>
      <c r="M15" s="23"/>
    </row>
    <row r="16" spans="1:13" s="7" customFormat="1" ht="24" customHeight="1">
      <c r="A16" s="7">
        <f t="shared" si="0"/>
        <v>0</v>
      </c>
      <c r="B16" s="164">
        <v>4</v>
      </c>
      <c r="C16" s="29"/>
      <c r="D16" s="30"/>
      <c r="E16" s="31"/>
      <c r="F16" s="106"/>
      <c r="G16" s="7">
        <f t="shared" si="1"/>
        <v>0</v>
      </c>
      <c r="H16" s="164">
        <v>4</v>
      </c>
      <c r="I16" s="29"/>
      <c r="J16" s="30"/>
      <c r="K16" s="31"/>
      <c r="L16" s="106"/>
      <c r="M16" s="23"/>
    </row>
    <row r="17" spans="1:13" s="7" customFormat="1" ht="24" customHeight="1">
      <c r="A17" s="7">
        <f t="shared" si="0"/>
        <v>0</v>
      </c>
      <c r="B17" s="165"/>
      <c r="C17" s="32"/>
      <c r="D17" s="33"/>
      <c r="E17" s="34"/>
      <c r="F17" s="107"/>
      <c r="G17" s="7">
        <f t="shared" si="1"/>
        <v>0</v>
      </c>
      <c r="H17" s="165"/>
      <c r="I17" s="32"/>
      <c r="J17" s="33"/>
      <c r="K17" s="34"/>
      <c r="L17" s="107"/>
      <c r="M17" s="23"/>
    </row>
    <row r="18" spans="1:13" s="7" customFormat="1" ht="24" customHeight="1">
      <c r="A18" s="7">
        <f t="shared" si="0"/>
        <v>0</v>
      </c>
      <c r="B18" s="164">
        <v>5</v>
      </c>
      <c r="C18" s="29"/>
      <c r="D18" s="30"/>
      <c r="E18" s="31"/>
      <c r="F18" s="106"/>
      <c r="G18" s="7">
        <f t="shared" si="1"/>
        <v>0</v>
      </c>
      <c r="H18" s="164">
        <v>5</v>
      </c>
      <c r="I18" s="29"/>
      <c r="J18" s="30"/>
      <c r="K18" s="31"/>
      <c r="L18" s="106"/>
      <c r="M18" s="23"/>
    </row>
    <row r="19" spans="1:13" s="7" customFormat="1" ht="24" customHeight="1">
      <c r="A19" s="7">
        <f t="shared" si="0"/>
        <v>0</v>
      </c>
      <c r="B19" s="165"/>
      <c r="C19" s="32"/>
      <c r="D19" s="33"/>
      <c r="E19" s="34"/>
      <c r="F19" s="107"/>
      <c r="G19" s="7">
        <f t="shared" si="1"/>
        <v>0</v>
      </c>
      <c r="H19" s="165"/>
      <c r="I19" s="32"/>
      <c r="J19" s="33"/>
      <c r="K19" s="34"/>
      <c r="L19" s="107"/>
      <c r="M19" s="23"/>
    </row>
    <row r="20" spans="1:13" s="7" customFormat="1" ht="24" customHeight="1">
      <c r="A20" s="7">
        <f t="shared" si="0"/>
        <v>0</v>
      </c>
      <c r="B20" s="164">
        <v>6</v>
      </c>
      <c r="C20" s="29"/>
      <c r="D20" s="30"/>
      <c r="E20" s="31"/>
      <c r="F20" s="106"/>
      <c r="G20" s="7">
        <f t="shared" si="1"/>
        <v>0</v>
      </c>
      <c r="H20" s="164">
        <v>6</v>
      </c>
      <c r="I20" s="29"/>
      <c r="J20" s="30"/>
      <c r="K20" s="31"/>
      <c r="L20" s="106"/>
      <c r="M20" s="23"/>
    </row>
    <row r="21" spans="1:13" s="7" customFormat="1" ht="24" customHeight="1">
      <c r="A21" s="7">
        <f t="shared" si="0"/>
        <v>0</v>
      </c>
      <c r="B21" s="165"/>
      <c r="C21" s="32"/>
      <c r="D21" s="33"/>
      <c r="E21" s="34"/>
      <c r="F21" s="107"/>
      <c r="G21" s="7">
        <f t="shared" si="1"/>
        <v>0</v>
      </c>
      <c r="H21" s="165"/>
      <c r="I21" s="32"/>
      <c r="J21" s="33"/>
      <c r="K21" s="34"/>
      <c r="L21" s="107"/>
      <c r="M21" s="23"/>
    </row>
    <row r="22" spans="1:13" s="7" customFormat="1" ht="24" customHeight="1">
      <c r="A22" s="7">
        <f t="shared" si="0"/>
        <v>0</v>
      </c>
      <c r="B22" s="164">
        <v>7</v>
      </c>
      <c r="C22" s="29"/>
      <c r="D22" s="30"/>
      <c r="E22" s="31"/>
      <c r="F22" s="106"/>
      <c r="G22" s="7">
        <f t="shared" si="1"/>
        <v>0</v>
      </c>
      <c r="H22" s="164">
        <v>7</v>
      </c>
      <c r="I22" s="29"/>
      <c r="J22" s="30"/>
      <c r="K22" s="31"/>
      <c r="L22" s="106"/>
      <c r="M22" s="23"/>
    </row>
    <row r="23" spans="1:13" s="7" customFormat="1" ht="24" customHeight="1" thickBot="1">
      <c r="A23" s="7">
        <f t="shared" si="0"/>
        <v>0</v>
      </c>
      <c r="B23" s="166"/>
      <c r="C23" s="35"/>
      <c r="D23" s="36"/>
      <c r="E23" s="37"/>
      <c r="F23" s="108"/>
      <c r="G23" s="7">
        <f t="shared" si="1"/>
        <v>0</v>
      </c>
      <c r="H23" s="166"/>
      <c r="I23" s="35"/>
      <c r="J23" s="36"/>
      <c r="K23" s="37"/>
      <c r="L23" s="108"/>
      <c r="M23" s="23"/>
    </row>
    <row r="24" spans="1:13" s="7" customFormat="1" ht="20.25" customHeight="1">
      <c r="A24" s="7">
        <f>+COUNTIF($C$9:$C$23,C24)</f>
        <v>0</v>
      </c>
      <c r="B24" s="147">
        <f>+IF(COUNTA(C9:C23)&lt;SUM(A9:A23),"同姓の場合は「姓」のセルに，半角括弧 (  )で名の頭文字を入力してください！","")</f>
      </c>
      <c r="C24" s="147"/>
      <c r="D24" s="147"/>
      <c r="E24" s="147"/>
      <c r="F24" s="147"/>
      <c r="H24" s="148">
        <f>+IF(COUNTA(I9:I23)&lt;SUM(G9:G23),"同姓の場合は「姓」のセルに，半角括弧 (  )で名の頭文字を入力してください！","")</f>
      </c>
      <c r="I24" s="148"/>
      <c r="J24" s="148"/>
      <c r="K24" s="148"/>
      <c r="L24" s="148"/>
      <c r="M24" s="23"/>
    </row>
    <row r="25" spans="2:13" s="1" customFormat="1" ht="19.5" customHeight="1">
      <c r="B25" s="158" t="s">
        <v>60</v>
      </c>
      <c r="C25" s="158"/>
      <c r="D25" s="158"/>
      <c r="E25" s="158"/>
      <c r="F25" s="158"/>
      <c r="H25" s="151" t="s">
        <v>71</v>
      </c>
      <c r="I25" s="152"/>
      <c r="J25" s="24" t="s">
        <v>64</v>
      </c>
      <c r="K25" s="38" t="str">
        <f>IF(C10&amp;I10="","組＝",+COUNTA(C10,C12,C14,C16,C18,C20,C22,I10,I12,I14,I16,I18,I20,I22))</f>
        <v>組＝</v>
      </c>
      <c r="L25" s="26">
        <f>_xlfn.IFERROR(+K25*1200,0)</f>
        <v>0</v>
      </c>
      <c r="M25" s="19"/>
    </row>
    <row r="26" spans="2:12" s="1" customFormat="1" ht="28.5" customHeight="1">
      <c r="B26" s="155"/>
      <c r="C26" s="156"/>
      <c r="D26" s="156"/>
      <c r="E26" s="156"/>
      <c r="F26" s="157"/>
      <c r="H26" s="153" t="s">
        <v>18</v>
      </c>
      <c r="I26" s="154"/>
      <c r="J26" s="159" t="str">
        <f>IF(+L25+'一般男女W'!L25+'一般S'!L25+ジュニアS!L25=0,"円",+L25+'一般男女W'!L25+'一般S'!L25+ジュニアS!L25)</f>
        <v>円</v>
      </c>
      <c r="K26" s="160"/>
      <c r="L26" s="161"/>
    </row>
    <row r="27" spans="2:12" s="1" customFormat="1" ht="3.75" customHeight="1">
      <c r="B27" s="27"/>
      <c r="C27" s="27"/>
      <c r="D27" s="27"/>
      <c r="E27" s="27"/>
      <c r="F27" s="27"/>
      <c r="H27" s="22"/>
      <c r="I27" s="22"/>
      <c r="J27" s="28"/>
      <c r="K27" s="28"/>
      <c r="L27" s="28"/>
    </row>
    <row r="33" ht="35.25" customHeight="1">
      <c r="C33" s="12"/>
    </row>
  </sheetData>
  <sheetProtection/>
  <mergeCells count="33">
    <mergeCell ref="B24:F24"/>
    <mergeCell ref="H24:L24"/>
    <mergeCell ref="B2:L2"/>
    <mergeCell ref="B3:C3"/>
    <mergeCell ref="D3:E3"/>
    <mergeCell ref="F3:H3"/>
    <mergeCell ref="I3:J3"/>
    <mergeCell ref="B4:C4"/>
    <mergeCell ref="D4:E4"/>
    <mergeCell ref="F4:H4"/>
    <mergeCell ref="I4:J4"/>
    <mergeCell ref="B8:B9"/>
    <mergeCell ref="H8:H9"/>
    <mergeCell ref="B10:B11"/>
    <mergeCell ref="H10:H11"/>
    <mergeCell ref="B12:B13"/>
    <mergeCell ref="H12:H13"/>
    <mergeCell ref="B14:B15"/>
    <mergeCell ref="H14:H15"/>
    <mergeCell ref="B16:B17"/>
    <mergeCell ref="H16:H17"/>
    <mergeCell ref="B18:B19"/>
    <mergeCell ref="H18:H19"/>
    <mergeCell ref="B26:F26"/>
    <mergeCell ref="H26:I26"/>
    <mergeCell ref="J6:L6"/>
    <mergeCell ref="J26:L26"/>
    <mergeCell ref="B20:B21"/>
    <mergeCell ref="H20:H21"/>
    <mergeCell ref="B22:B23"/>
    <mergeCell ref="H22:H23"/>
    <mergeCell ref="B25:F25"/>
    <mergeCell ref="H25:I25"/>
  </mergeCells>
  <printOptions/>
  <pageMargins left="0.7086614173228347" right="0.7086614173228347" top="0.5511811023622047" bottom="0.4724409448818898" header="0.31496062992125984" footer="0.31496062992125984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Y25"/>
  <sheetViews>
    <sheetView zoomScalePageLayoutView="0" workbookViewId="0" topLeftCell="B1">
      <selection activeCell="B1" sqref="B1"/>
    </sheetView>
  </sheetViews>
  <sheetFormatPr defaultColWidth="9.00390625" defaultRowHeight="18" customHeight="1"/>
  <cols>
    <col min="1" max="1" width="0.6171875" style="39" customWidth="1"/>
    <col min="2" max="2" width="5.625" style="39" customWidth="1"/>
    <col min="3" max="4" width="21.75390625" style="39" customWidth="1"/>
    <col min="5" max="5" width="0.875" style="39" customWidth="1"/>
    <col min="6" max="6" width="5.625" style="39" customWidth="1"/>
    <col min="7" max="8" width="21.75390625" style="39" customWidth="1"/>
    <col min="9" max="9" width="0.6171875" style="39" customWidth="1"/>
    <col min="10" max="10" width="9.00390625" style="39" customWidth="1"/>
    <col min="11" max="11" width="4.875" style="39" customWidth="1"/>
    <col min="12" max="13" width="14.25390625" style="39" customWidth="1"/>
    <col min="14" max="14" width="9.00390625" style="39" customWidth="1"/>
    <col min="15" max="15" width="4.875" style="39" customWidth="1"/>
    <col min="16" max="17" width="14.25390625" style="39" customWidth="1"/>
    <col min="18" max="16384" width="9.00390625" style="39" customWidth="1"/>
  </cols>
  <sheetData>
    <row r="1" ht="1.5" customHeight="1"/>
    <row r="2" spans="2:9" s="41" customFormat="1" ht="28.5" customHeight="1">
      <c r="B2" s="172" t="s">
        <v>30</v>
      </c>
      <c r="C2" s="172"/>
      <c r="D2" s="172"/>
      <c r="E2" s="172"/>
      <c r="F2" s="172"/>
      <c r="G2" s="172"/>
      <c r="H2" s="172"/>
      <c r="I2" s="40"/>
    </row>
    <row r="3" spans="2:6" s="41" customFormat="1" ht="24" customHeight="1">
      <c r="B3" s="173" t="s">
        <v>0</v>
      </c>
      <c r="C3" s="170"/>
      <c r="D3" s="170">
        <f>+'一般男女W'!I3</f>
        <v>0</v>
      </c>
      <c r="E3" s="170"/>
      <c r="F3" s="171"/>
    </row>
    <row r="4" spans="2:7" s="41" customFormat="1" ht="24" customHeight="1">
      <c r="B4" s="174"/>
      <c r="C4" s="174"/>
      <c r="D4" s="42"/>
      <c r="E4" s="174"/>
      <c r="F4" s="174"/>
      <c r="G4" s="43"/>
    </row>
    <row r="5" s="44" customFormat="1" ht="5.25" customHeight="1"/>
    <row r="6" spans="2:15" s="44" customFormat="1" ht="18" customHeight="1" thickBot="1">
      <c r="B6" s="44" t="s">
        <v>26</v>
      </c>
      <c r="F6" s="44" t="s">
        <v>27</v>
      </c>
      <c r="K6" s="44" t="s">
        <v>26</v>
      </c>
      <c r="O6" s="44" t="s">
        <v>27</v>
      </c>
    </row>
    <row r="7" spans="2:17" s="48" customFormat="1" ht="16.5" customHeight="1">
      <c r="B7" s="45"/>
      <c r="C7" s="46" t="s">
        <v>29</v>
      </c>
      <c r="D7" s="47" t="s">
        <v>3</v>
      </c>
      <c r="F7" s="45"/>
      <c r="G7" s="46" t="s">
        <v>29</v>
      </c>
      <c r="H7" s="47" t="s">
        <v>3</v>
      </c>
      <c r="I7" s="43"/>
      <c r="L7" s="48" t="s">
        <v>3</v>
      </c>
      <c r="M7" s="48" t="s">
        <v>29</v>
      </c>
      <c r="P7" s="48" t="s">
        <v>3</v>
      </c>
      <c r="Q7" s="48" t="s">
        <v>29</v>
      </c>
    </row>
    <row r="8" spans="2:15" s="48" customFormat="1" ht="25.5" customHeight="1">
      <c r="B8" s="49">
        <v>1</v>
      </c>
      <c r="C8" s="102">
        <f>IF(+'一般男女W'!C10="","",+'一般男女W'!C10&amp;"・"&amp;'一般男女W'!C11)</f>
      </c>
      <c r="D8" s="51">
        <f>IF('一般男女W'!E10='一般男女W'!E11,'一般男女W'!E10,+'一般男女W'!E10&amp;"・"&amp;'一般男女W'!E11)</f>
        <v>0</v>
      </c>
      <c r="F8" s="49">
        <v>1</v>
      </c>
      <c r="G8" s="104">
        <f>IF(+'一般男女W'!I10="","",+'一般男女W'!I10&amp;"・"&amp;'一般男女W'!I11)</f>
      </c>
      <c r="H8" s="51">
        <f>IF('一般男女W'!K10='一般男女W'!K11,'一般男女W'!K10,+'一般男女W'!K10&amp;"・"&amp;'一般男女W'!K11)</f>
        <v>0</v>
      </c>
      <c r="I8" s="52"/>
      <c r="K8" s="48">
        <v>1</v>
      </c>
      <c r="O8" s="48">
        <v>1</v>
      </c>
    </row>
    <row r="9" spans="2:15" s="48" customFormat="1" ht="25.5" customHeight="1">
      <c r="B9" s="49">
        <v>2</v>
      </c>
      <c r="C9" s="102">
        <f>IF(+'一般男女W'!C12="","",+'一般男女W'!C12&amp;"・"&amp;'一般男女W'!C13)</f>
      </c>
      <c r="D9" s="51">
        <f>IF('一般男女W'!E12='一般男女W'!E13,'一般男女W'!E12,+'一般男女W'!E12&amp;"・"&amp;'一般男女W'!E13)</f>
        <v>0</v>
      </c>
      <c r="F9" s="49">
        <v>2</v>
      </c>
      <c r="G9" s="104">
        <f>IF(+'一般男女W'!I12="","",+'一般男女W'!I12&amp;"・"&amp;'一般男女W'!I13)</f>
      </c>
      <c r="H9" s="51">
        <f>IF('一般男女W'!K12='一般男女W'!K13,'一般男女W'!K12,+'一般男女W'!K12&amp;"・"&amp;'一般男女W'!K13)</f>
        <v>0</v>
      </c>
      <c r="I9" s="52"/>
      <c r="K9" s="48">
        <v>2</v>
      </c>
      <c r="O9" s="48">
        <v>2</v>
      </c>
    </row>
    <row r="10" spans="2:15" s="48" customFormat="1" ht="25.5" customHeight="1">
      <c r="B10" s="49">
        <v>3</v>
      </c>
      <c r="C10" s="102">
        <f>IF(+'一般男女W'!C14="","",+'一般男女W'!C14&amp;"・"&amp;'一般男女W'!C15)</f>
      </c>
      <c r="D10" s="51">
        <f>IF('一般男女W'!E14='一般男女W'!E14,'一般男女W'!E14,+'一般男女W'!E14&amp;"・"&amp;'一般男女W'!E15)</f>
        <v>0</v>
      </c>
      <c r="F10" s="49">
        <v>3</v>
      </c>
      <c r="G10" s="104">
        <f>IF(+'一般男女W'!I14="","",+'一般男女W'!I14&amp;"・"&amp;'一般男女W'!I15)</f>
      </c>
      <c r="H10" s="51">
        <f>IF('一般男女W'!K14='一般男女W'!K15,'一般男女W'!K14,+'一般男女W'!K14&amp;"・"&amp;'一般男女W'!K15)</f>
        <v>0</v>
      </c>
      <c r="I10" s="52"/>
      <c r="K10" s="48">
        <v>3</v>
      </c>
      <c r="O10" s="48">
        <v>3</v>
      </c>
    </row>
    <row r="11" spans="2:15" s="48" customFormat="1" ht="25.5" customHeight="1">
      <c r="B11" s="49">
        <v>4</v>
      </c>
      <c r="C11" s="102">
        <f>IF(+'一般男女W'!C16="","",+'一般男女W'!C16&amp;"・"&amp;'一般男女W'!C17)</f>
      </c>
      <c r="D11" s="51">
        <f>IF('一般男女W'!E16='一般男女W'!E17,'一般男女W'!E16,+'一般男女W'!E16&amp;"・"&amp;'一般男女W'!E17)</f>
        <v>0</v>
      </c>
      <c r="F11" s="49">
        <v>4</v>
      </c>
      <c r="G11" s="104">
        <f>IF(+'一般男女W'!I16="","",+'一般男女W'!I16&amp;"・"&amp;'一般男女W'!I17)</f>
      </c>
      <c r="H11" s="51">
        <f>IF('一般男女W'!K16='一般男女W'!K17,'一般男女W'!K16,+'一般男女W'!K16&amp;"・"&amp;'一般男女W'!K17)</f>
        <v>0</v>
      </c>
      <c r="I11" s="52"/>
      <c r="K11" s="48">
        <v>4</v>
      </c>
      <c r="O11" s="48">
        <v>4</v>
      </c>
    </row>
    <row r="12" spans="2:15" s="48" customFormat="1" ht="25.5" customHeight="1">
      <c r="B12" s="49">
        <v>5</v>
      </c>
      <c r="C12" s="102">
        <f>IF(+'一般男女W'!C18="","",+'一般男女W'!C18&amp;"・"&amp;'一般男女W'!C19)</f>
      </c>
      <c r="D12" s="51">
        <f>IF('一般男女W'!E18='一般男女W'!E19,'一般男女W'!E18,+'一般男女W'!E18&amp;"・"&amp;'一般男女W'!E19)</f>
        <v>0</v>
      </c>
      <c r="F12" s="49">
        <v>5</v>
      </c>
      <c r="G12" s="104">
        <f>IF(+'一般男女W'!I18="","",+'一般男女W'!I18&amp;"・"&amp;'一般男女W'!I19)</f>
      </c>
      <c r="H12" s="51">
        <f>IF('一般男女W'!K18='一般男女W'!K19,'一般男女W'!K18,+'一般男女W'!K18&amp;"・"&amp;'一般男女W'!K19)</f>
        <v>0</v>
      </c>
      <c r="I12" s="52"/>
      <c r="K12" s="48">
        <v>5</v>
      </c>
      <c r="O12" s="48">
        <v>5</v>
      </c>
    </row>
    <row r="13" spans="2:15" s="48" customFormat="1" ht="25.5" customHeight="1">
      <c r="B13" s="49">
        <v>6</v>
      </c>
      <c r="C13" s="102">
        <f>IF(+'一般男女W'!C20="","",+'一般男女W'!C20&amp;"・"&amp;'一般男女W'!C21)</f>
      </c>
      <c r="D13" s="51">
        <f>IF('一般男女W'!E20='一般男女W'!E21,'一般男女W'!E20,+'一般男女W'!E20&amp;"・"&amp;'一般男女W'!E21)</f>
        <v>0</v>
      </c>
      <c r="F13" s="49">
        <v>6</v>
      </c>
      <c r="G13" s="104">
        <f>IF(+'一般男女W'!I20="","",+'一般男女W'!I20&amp;"・"&amp;'一般男女W'!I21)</f>
      </c>
      <c r="H13" s="51">
        <f>IF('一般男女W'!K20='一般男女W'!K21,'一般男女W'!K20,+'一般男女W'!K20&amp;"・"&amp;'一般男女W'!K21)</f>
        <v>0</v>
      </c>
      <c r="I13" s="52"/>
      <c r="K13" s="48">
        <v>6</v>
      </c>
      <c r="O13" s="48">
        <v>6</v>
      </c>
    </row>
    <row r="14" spans="2:15" s="48" customFormat="1" ht="25.5" customHeight="1" thickBot="1">
      <c r="B14" s="53">
        <v>7</v>
      </c>
      <c r="C14" s="101">
        <f>IF(+'一般男女W'!C22="","",+'一般男女W'!C22&amp;"・"&amp;'一般男女W'!C23)</f>
      </c>
      <c r="D14" s="54">
        <f>IF('一般男女W'!E22='一般男女W'!E23,'一般男女W'!E22,+'一般男女W'!E22&amp;"・"&amp;'一般男女W'!E23)</f>
        <v>0</v>
      </c>
      <c r="F14" s="53">
        <v>7</v>
      </c>
      <c r="G14" s="105">
        <f>IF(+'一般男女W'!I22="","",+'一般男女W'!I22&amp;"・"&amp;'一般男女W'!I23)</f>
      </c>
      <c r="H14" s="54">
        <f>IF('一般男女W'!K22='一般男女W'!K23,'一般男女W'!K22,+'一般男女W'!K22&amp;"・"&amp;'一般男女W'!K23)</f>
        <v>0</v>
      </c>
      <c r="I14" s="52"/>
      <c r="K14" s="48">
        <v>7</v>
      </c>
      <c r="O14" s="48">
        <v>7</v>
      </c>
    </row>
    <row r="15" spans="2:9" s="48" customFormat="1" ht="5.25" customHeight="1">
      <c r="B15" s="43"/>
      <c r="C15" s="55"/>
      <c r="D15" s="55"/>
      <c r="F15" s="43"/>
      <c r="G15" s="55"/>
      <c r="H15" s="55"/>
      <c r="I15" s="52"/>
    </row>
    <row r="16" spans="2:25" ht="16.5" customHeight="1">
      <c r="B16" s="56"/>
      <c r="C16" s="56"/>
      <c r="D16" s="56"/>
      <c r="E16" s="56"/>
      <c r="F16" s="56"/>
      <c r="G16" s="56"/>
      <c r="H16" s="56"/>
      <c r="I16" s="56"/>
      <c r="J16" s="56"/>
      <c r="L16" s="103"/>
      <c r="M16" s="56"/>
      <c r="N16" s="56"/>
      <c r="O16" s="56"/>
      <c r="P16" s="56"/>
      <c r="Q16" s="56"/>
      <c r="R16" s="69"/>
      <c r="S16" s="69"/>
      <c r="T16" s="69"/>
      <c r="U16" s="69"/>
      <c r="V16" s="69"/>
      <c r="W16" s="69"/>
      <c r="X16" s="69"/>
      <c r="Y16" s="69"/>
    </row>
    <row r="17" spans="2:15" s="44" customFormat="1" ht="18" customHeight="1" thickBot="1">
      <c r="B17" s="44" t="s">
        <v>28</v>
      </c>
      <c r="F17" s="44" t="str">
        <f>+'混合W'!H6</f>
        <v>（　　　　　　）ダブルス</v>
      </c>
      <c r="K17" s="44" t="s">
        <v>28</v>
      </c>
      <c r="O17" s="44" t="s">
        <v>43</v>
      </c>
    </row>
    <row r="18" spans="2:17" s="48" customFormat="1" ht="16.5" customHeight="1">
      <c r="B18" s="45"/>
      <c r="C18" s="46" t="s">
        <v>29</v>
      </c>
      <c r="D18" s="47" t="s">
        <v>3</v>
      </c>
      <c r="F18" s="45"/>
      <c r="G18" s="46" t="s">
        <v>29</v>
      </c>
      <c r="H18" s="47" t="s">
        <v>3</v>
      </c>
      <c r="I18" s="43"/>
      <c r="L18" s="48" t="s">
        <v>3</v>
      </c>
      <c r="M18" s="48" t="s">
        <v>29</v>
      </c>
      <c r="P18" s="48" t="s">
        <v>3</v>
      </c>
      <c r="Q18" s="48" t="s">
        <v>29</v>
      </c>
    </row>
    <row r="19" spans="2:15" s="48" customFormat="1" ht="25.5" customHeight="1">
      <c r="B19" s="49">
        <v>1</v>
      </c>
      <c r="C19" s="104">
        <f>IF(+'混合W'!C10="","",+'混合W'!C10&amp;"・"&amp;'混合W'!C11)</f>
      </c>
      <c r="D19" s="51">
        <f>IF('混合W'!E10='混合W'!E11,'混合W'!E10,+'混合W'!E10&amp;"・"&amp;'混合W'!E11)</f>
        <v>0</v>
      </c>
      <c r="F19" s="49">
        <v>1</v>
      </c>
      <c r="G19" s="50" t="str">
        <f>+'混合W'!I10&amp;"・"&amp;'混合W'!I11</f>
        <v>・</v>
      </c>
      <c r="H19" s="51">
        <f>IF(+'混合W'!K10='混合W'!K11,+'混合W'!K10,+'混合W'!K10&amp;"・"&amp;'混合W'!K11)</f>
        <v>0</v>
      </c>
      <c r="I19" s="52"/>
      <c r="K19" s="48">
        <v>1</v>
      </c>
      <c r="O19" s="48">
        <v>1</v>
      </c>
    </row>
    <row r="20" spans="2:15" s="48" customFormat="1" ht="25.5" customHeight="1">
      <c r="B20" s="49">
        <v>2</v>
      </c>
      <c r="C20" s="104">
        <f>IF(+'混合W'!C12="","",+'混合W'!C12&amp;"・"&amp;'混合W'!C13)</f>
      </c>
      <c r="D20" s="51">
        <f>IF('混合W'!E12='混合W'!E13,'混合W'!E12,+'混合W'!E12&amp;"・"&amp;'混合W'!E13)</f>
        <v>0</v>
      </c>
      <c r="F20" s="49">
        <v>2</v>
      </c>
      <c r="G20" s="50" t="str">
        <f>+'混合W'!I12&amp;"・"&amp;'混合W'!I13</f>
        <v>・</v>
      </c>
      <c r="H20" s="51">
        <f>IF(+'混合W'!K12='混合W'!K13,+'混合W'!K12,+'混合W'!K12&amp;"・"&amp;'混合W'!K13)</f>
        <v>0</v>
      </c>
      <c r="I20" s="52"/>
      <c r="K20" s="48">
        <v>2</v>
      </c>
      <c r="O20" s="48">
        <v>2</v>
      </c>
    </row>
    <row r="21" spans="2:15" s="48" customFormat="1" ht="25.5" customHeight="1">
      <c r="B21" s="49">
        <v>3</v>
      </c>
      <c r="C21" s="104">
        <f>IF(+'混合W'!C14="","",+'混合W'!C14&amp;"・"&amp;'混合W'!C15)</f>
      </c>
      <c r="D21" s="51">
        <f>IF('混合W'!E14='混合W'!E15,'混合W'!E14,+'混合W'!E14&amp;"・"&amp;'混合W'!E15)</f>
        <v>0</v>
      </c>
      <c r="F21" s="49">
        <v>3</v>
      </c>
      <c r="G21" s="50" t="str">
        <f>+'混合W'!I14&amp;"・"&amp;'混合W'!I15</f>
        <v>・</v>
      </c>
      <c r="H21" s="51">
        <f>IF(+'混合W'!K14='混合W'!K15,+'混合W'!K14,+'混合W'!K14&amp;"・"&amp;'混合W'!K15)</f>
        <v>0</v>
      </c>
      <c r="I21" s="52"/>
      <c r="K21" s="48">
        <v>3</v>
      </c>
      <c r="O21" s="48">
        <v>3</v>
      </c>
    </row>
    <row r="22" spans="2:15" s="48" customFormat="1" ht="25.5" customHeight="1">
      <c r="B22" s="49">
        <v>4</v>
      </c>
      <c r="C22" s="104">
        <f>IF(+'混合W'!C16="","",+'混合W'!C16&amp;"・"&amp;'混合W'!C17)</f>
      </c>
      <c r="D22" s="67">
        <f>IF('混合W'!E16='混合W'!E17,'混合W'!E16,+'混合W'!E16&amp;"・"&amp;'混合W'!E17)</f>
        <v>0</v>
      </c>
      <c r="F22" s="49">
        <v>4</v>
      </c>
      <c r="G22" s="95" t="str">
        <f>+'混合W'!I16&amp;"・"&amp;'混合W'!I17</f>
        <v>・</v>
      </c>
      <c r="H22" s="67">
        <f>IF(+'混合W'!K16='混合W'!K17,+'混合W'!K16,+'混合W'!K16&amp;"・"&amp;'混合W'!K17)</f>
        <v>0</v>
      </c>
      <c r="I22" s="52"/>
      <c r="K22" s="48">
        <v>4</v>
      </c>
      <c r="O22" s="48">
        <v>4</v>
      </c>
    </row>
    <row r="23" spans="2:17" ht="25.5" customHeight="1">
      <c r="B23" s="49">
        <v>5</v>
      </c>
      <c r="C23" s="104">
        <f>IF(+'混合W'!C18="","",+'混合W'!C18&amp;"・"&amp;'混合W'!C19)</f>
      </c>
      <c r="D23" s="97">
        <f>IF('混合W'!E18='混合W'!E19,'混合W'!E18,+'混合W'!E18&amp;"・"&amp;'混合W'!E19)</f>
        <v>0</v>
      </c>
      <c r="F23" s="49">
        <v>5</v>
      </c>
      <c r="G23" s="95" t="str">
        <f>+'混合W'!I18&amp;"・"&amp;'混合W'!I19</f>
        <v>・</v>
      </c>
      <c r="H23" s="97">
        <f>IF(+'混合W'!K18='混合W'!K19,+'混合W'!K18,+'混合W'!K18&amp;"・"&amp;'混合W'!K19)</f>
        <v>0</v>
      </c>
      <c r="K23" s="48">
        <v>5</v>
      </c>
      <c r="L23" s="48"/>
      <c r="M23" s="48"/>
      <c r="N23" s="48"/>
      <c r="O23" s="48">
        <v>5</v>
      </c>
      <c r="P23" s="48"/>
      <c r="Q23" s="48"/>
    </row>
    <row r="24" spans="2:17" ht="25.5" customHeight="1">
      <c r="B24" s="49">
        <v>6</v>
      </c>
      <c r="C24" s="104">
        <f>IF(+'混合W'!C20="","",+'混合W'!C20&amp;"・"&amp;'混合W'!C21)</f>
      </c>
      <c r="D24" s="97">
        <f>IF('混合W'!E20='混合W'!E21,'混合W'!E20,+'混合W'!E20&amp;"・"&amp;'混合W'!E21)</f>
        <v>0</v>
      </c>
      <c r="F24" s="49">
        <v>6</v>
      </c>
      <c r="G24" s="95" t="str">
        <f>+'混合W'!I20&amp;"・"&amp;'混合W'!I21</f>
        <v>・</v>
      </c>
      <c r="H24" s="97">
        <f>IF(+'混合W'!K20='混合W'!K21,+'混合W'!K20,+'混合W'!K20&amp;"・"&amp;'混合W'!K21)</f>
        <v>0</v>
      </c>
      <c r="K24" s="48">
        <v>6</v>
      </c>
      <c r="L24" s="48"/>
      <c r="M24" s="48"/>
      <c r="N24" s="48"/>
      <c r="O24" s="48">
        <v>6</v>
      </c>
      <c r="P24" s="48"/>
      <c r="Q24" s="48"/>
    </row>
    <row r="25" spans="2:17" ht="25.5" customHeight="1" thickBot="1">
      <c r="B25" s="53">
        <v>7</v>
      </c>
      <c r="C25" s="105">
        <f>IF(+'混合W'!C22="","",+'混合W'!C22&amp;"・"&amp;'混合W'!C23)</f>
      </c>
      <c r="D25" s="98">
        <f>IF('混合W'!E22='混合W'!E23,'混合W'!E22,+'混合W'!E22&amp;"・"&amp;'混合W'!E23)</f>
        <v>0</v>
      </c>
      <c r="F25" s="53">
        <v>7</v>
      </c>
      <c r="G25" s="96" t="str">
        <f>+'混合W'!I22&amp;"・"&amp;'混合W'!I23</f>
        <v>・</v>
      </c>
      <c r="H25" s="98">
        <f>IF(+'混合W'!K22='混合W'!K23,+'混合W'!K22,+'混合W'!K22&amp;"・"&amp;'混合W'!K23)</f>
        <v>0</v>
      </c>
      <c r="K25" s="48">
        <v>7</v>
      </c>
      <c r="L25" s="48"/>
      <c r="M25" s="48"/>
      <c r="N25" s="48"/>
      <c r="O25" s="48">
        <v>7</v>
      </c>
      <c r="P25" s="48"/>
      <c r="Q25" s="48"/>
    </row>
  </sheetData>
  <sheetProtection selectLockedCells="1"/>
  <mergeCells count="5">
    <mergeCell ref="D3:F3"/>
    <mergeCell ref="B2:H2"/>
    <mergeCell ref="B3:C3"/>
    <mergeCell ref="B4:C4"/>
    <mergeCell ref="E4:F4"/>
  </mergeCells>
  <conditionalFormatting sqref="C8:C14">
    <cfRule type="duplicateValues" priority="3" dxfId="7" stopIfTrue="1">
      <formula>AND(COUNTIF($C$8:$C$14,C8)&gt;1,NOT(ISBLANK(C8)))</formula>
    </cfRule>
  </conditionalFormatting>
  <conditionalFormatting sqref="G8:G14">
    <cfRule type="duplicateValues" priority="2" dxfId="7" stopIfTrue="1">
      <formula>AND(COUNTIF($G$8:$G$14,G8)&gt;1,NOT(ISBLANK(G8)))</formula>
    </cfRule>
  </conditionalFormatting>
  <conditionalFormatting sqref="C19:C25">
    <cfRule type="duplicateValues" priority="1" dxfId="7" stopIfTrue="1">
      <formula>AND(COUNTIF($C$19:$C$25,C19)&gt;1,NOT(ISBLANK(C19)))</formula>
    </cfRule>
  </conditionalFormatting>
  <printOptions/>
  <pageMargins left="0.7086614173228347" right="0.7086614173228347" top="0.5511811023622047" bottom="0.4724409448818898" header="0.31496062992125984" footer="0.31496062992125984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Q41"/>
  <sheetViews>
    <sheetView zoomScalePageLayoutView="0" workbookViewId="0" topLeftCell="A1">
      <selection activeCell="B1" sqref="B1"/>
    </sheetView>
  </sheetViews>
  <sheetFormatPr defaultColWidth="9.00390625" defaultRowHeight="18" customHeight="1"/>
  <cols>
    <col min="1" max="1" width="0.6171875" style="56" customWidth="1"/>
    <col min="2" max="2" width="5.625" style="56" customWidth="1"/>
    <col min="3" max="3" width="13.875" style="56" customWidth="1"/>
    <col min="4" max="4" width="17.875" style="56" customWidth="1"/>
    <col min="5" max="5" width="0.875" style="56" customWidth="1"/>
    <col min="6" max="6" width="5.625" style="56" customWidth="1"/>
    <col min="7" max="7" width="13.875" style="56" customWidth="1"/>
    <col min="8" max="8" width="17.875" style="56" customWidth="1"/>
    <col min="9" max="9" width="0.6171875" style="56" customWidth="1"/>
    <col min="10" max="10" width="1.4921875" style="56" customWidth="1"/>
    <col min="11" max="11" width="5.625" style="56" customWidth="1"/>
    <col min="12" max="12" width="13.875" style="56" customWidth="1"/>
    <col min="13" max="13" width="17.875" style="56" customWidth="1"/>
    <col min="14" max="14" width="0.875" style="56" customWidth="1"/>
    <col min="15" max="15" width="5.625" style="56" customWidth="1"/>
    <col min="16" max="16" width="13.875" style="56" customWidth="1"/>
    <col min="17" max="17" width="17.875" style="56" customWidth="1"/>
    <col min="18" max="16384" width="9.00390625" style="56" customWidth="1"/>
  </cols>
  <sheetData>
    <row r="1" ht="1.5" customHeight="1"/>
    <row r="2" spans="2:17" s="58" customFormat="1" ht="28.5" customHeight="1">
      <c r="B2" s="178" t="s">
        <v>30</v>
      </c>
      <c r="C2" s="178"/>
      <c r="D2" s="178"/>
      <c r="E2" s="178"/>
      <c r="F2" s="178"/>
      <c r="G2" s="178"/>
      <c r="H2" s="178"/>
      <c r="I2" s="57"/>
      <c r="K2" s="177"/>
      <c r="L2" s="177"/>
      <c r="M2" s="177"/>
      <c r="N2" s="177"/>
      <c r="O2" s="177"/>
      <c r="P2" s="177"/>
      <c r="Q2" s="177"/>
    </row>
    <row r="3" spans="2:17" s="58" customFormat="1" ht="24" customHeight="1">
      <c r="B3" s="175"/>
      <c r="C3" s="175"/>
      <c r="D3" s="55"/>
      <c r="E3" s="175"/>
      <c r="F3" s="175"/>
      <c r="G3" s="55"/>
      <c r="H3" s="59"/>
      <c r="K3" s="175"/>
      <c r="L3" s="175"/>
      <c r="M3" s="55"/>
      <c r="N3" s="175"/>
      <c r="O3" s="175"/>
      <c r="P3" s="55"/>
      <c r="Q3" s="59"/>
    </row>
    <row r="4" spans="2:16" s="58" customFormat="1" ht="24" customHeight="1">
      <c r="B4" s="175"/>
      <c r="C4" s="175"/>
      <c r="D4" s="60"/>
      <c r="E4" s="175"/>
      <c r="F4" s="175"/>
      <c r="G4" s="55"/>
      <c r="K4" s="175"/>
      <c r="L4" s="175"/>
      <c r="M4" s="60"/>
      <c r="N4" s="175"/>
      <c r="O4" s="175"/>
      <c r="P4" s="55"/>
    </row>
    <row r="5" s="61" customFormat="1" ht="5.25" customHeight="1"/>
    <row r="6" spans="2:15" s="44" customFormat="1" ht="18" customHeight="1" thickBot="1">
      <c r="B6" s="44" t="s">
        <v>14</v>
      </c>
      <c r="F6" s="44" t="s">
        <v>15</v>
      </c>
      <c r="K6" s="44" t="s">
        <v>19</v>
      </c>
      <c r="O6" s="44" t="s">
        <v>20</v>
      </c>
    </row>
    <row r="7" spans="2:17" s="65" customFormat="1" ht="16.5" customHeight="1">
      <c r="B7" s="62"/>
      <c r="C7" s="63" t="s">
        <v>1</v>
      </c>
      <c r="D7" s="64" t="s">
        <v>10</v>
      </c>
      <c r="F7" s="62"/>
      <c r="G7" s="63" t="s">
        <v>1</v>
      </c>
      <c r="H7" s="64" t="s">
        <v>10</v>
      </c>
      <c r="I7" s="55"/>
      <c r="K7" s="62"/>
      <c r="L7" s="63" t="s">
        <v>1</v>
      </c>
      <c r="M7" s="64" t="s">
        <v>10</v>
      </c>
      <c r="O7" s="62"/>
      <c r="P7" s="63" t="s">
        <v>1</v>
      </c>
      <c r="Q7" s="64" t="s">
        <v>10</v>
      </c>
    </row>
    <row r="8" spans="2:17" s="65" customFormat="1" ht="24" customHeight="1">
      <c r="B8" s="66">
        <v>1</v>
      </c>
      <c r="C8" s="100">
        <f>IF(+ジュニアS!C9="","",+ジュニアS!C9)</f>
      </c>
      <c r="D8" s="67">
        <f>+ジュニアS!E9</f>
        <v>0</v>
      </c>
      <c r="F8" s="66">
        <v>1</v>
      </c>
      <c r="G8" s="100">
        <f>IF(+ジュニアS!I9="","",+ジュニアS!I9)</f>
      </c>
      <c r="H8" s="67">
        <f>+ジュニアS!K9</f>
        <v>0</v>
      </c>
      <c r="I8" s="52"/>
      <c r="K8" s="66">
        <v>1</v>
      </c>
      <c r="L8" s="100">
        <f>IF(+'一般S'!C9="","",+'一般S'!C9)</f>
      </c>
      <c r="M8" s="67">
        <f>+'一般S'!E9</f>
        <v>0</v>
      </c>
      <c r="O8" s="66">
        <v>1</v>
      </c>
      <c r="P8" s="100">
        <f>IF(+'一般S'!I9="","",+'一般S'!I9)</f>
      </c>
      <c r="Q8" s="67">
        <f>+'一般S'!K9</f>
        <v>0</v>
      </c>
    </row>
    <row r="9" spans="2:17" s="65" customFormat="1" ht="24" customHeight="1">
      <c r="B9" s="66">
        <v>2</v>
      </c>
      <c r="C9" s="100">
        <f>IF(+ジュニアS!C10="","",+ジュニアS!C10)</f>
      </c>
      <c r="D9" s="67">
        <f>+ジュニアS!E10</f>
        <v>0</v>
      </c>
      <c r="F9" s="66">
        <v>2</v>
      </c>
      <c r="G9" s="100">
        <f>IF(+ジュニアS!I10="","",+ジュニアS!I10)</f>
      </c>
      <c r="H9" s="67">
        <f>+ジュニアS!K10</f>
        <v>0</v>
      </c>
      <c r="I9" s="52"/>
      <c r="K9" s="66">
        <v>2</v>
      </c>
      <c r="L9" s="100">
        <f>IF(+'一般S'!C10="","",+'一般S'!C10)</f>
      </c>
      <c r="M9" s="67">
        <f>+'一般S'!E10</f>
        <v>0</v>
      </c>
      <c r="O9" s="66">
        <v>2</v>
      </c>
      <c r="P9" s="100">
        <f>IF(+'一般S'!I10="","",+'一般S'!I10)</f>
      </c>
      <c r="Q9" s="67">
        <f>+'一般S'!K10</f>
        <v>0</v>
      </c>
    </row>
    <row r="10" spans="2:17" s="65" customFormat="1" ht="24" customHeight="1">
      <c r="B10" s="66">
        <v>3</v>
      </c>
      <c r="C10" s="100">
        <f>IF(+ジュニアS!C11="","",+ジュニアS!C11)</f>
      </c>
      <c r="D10" s="67">
        <f>+ジュニアS!E11</f>
        <v>0</v>
      </c>
      <c r="F10" s="66">
        <v>3</v>
      </c>
      <c r="G10" s="100">
        <f>IF(+ジュニアS!I11="","",+ジュニアS!I11)</f>
      </c>
      <c r="H10" s="67">
        <f>+ジュニアS!K11</f>
        <v>0</v>
      </c>
      <c r="I10" s="52"/>
      <c r="K10" s="66">
        <v>3</v>
      </c>
      <c r="L10" s="100">
        <f>IF(+'一般S'!C11="","",+'一般S'!C11)</f>
      </c>
      <c r="M10" s="67">
        <f>+'一般S'!E11</f>
        <v>0</v>
      </c>
      <c r="O10" s="66">
        <v>3</v>
      </c>
      <c r="P10" s="100">
        <f>IF(+'一般S'!I11="","",+'一般S'!I11)</f>
      </c>
      <c r="Q10" s="67">
        <f>+'一般S'!K11</f>
        <v>0</v>
      </c>
    </row>
    <row r="11" spans="2:17" s="65" customFormat="1" ht="24" customHeight="1">
      <c r="B11" s="66">
        <v>4</v>
      </c>
      <c r="C11" s="100">
        <f>IF(+ジュニアS!C12="","",+ジュニアS!C12)</f>
      </c>
      <c r="D11" s="67">
        <f>+ジュニアS!E12</f>
        <v>0</v>
      </c>
      <c r="F11" s="66">
        <v>4</v>
      </c>
      <c r="G11" s="100">
        <f>IF(+ジュニアS!I12="","",+ジュニアS!I12)</f>
      </c>
      <c r="H11" s="67">
        <f>+ジュニアS!K12</f>
        <v>0</v>
      </c>
      <c r="I11" s="52"/>
      <c r="K11" s="66">
        <v>4</v>
      </c>
      <c r="L11" s="100">
        <f>IF(+'一般S'!C12="","",+'一般S'!C12)</f>
      </c>
      <c r="M11" s="67">
        <f>+'一般S'!E12</f>
        <v>0</v>
      </c>
      <c r="O11" s="66">
        <v>4</v>
      </c>
      <c r="P11" s="100">
        <f>IF(+'一般S'!I12="","",+'一般S'!I12)</f>
      </c>
      <c r="Q11" s="67">
        <f>+'一般S'!K12</f>
        <v>0</v>
      </c>
    </row>
    <row r="12" spans="2:17" s="65" customFormat="1" ht="24" customHeight="1">
      <c r="B12" s="66">
        <v>5</v>
      </c>
      <c r="C12" s="100">
        <f>IF(+ジュニアS!C13="","",+ジュニアS!C13)</f>
      </c>
      <c r="D12" s="67">
        <f>+ジュニアS!E13</f>
        <v>0</v>
      </c>
      <c r="F12" s="66">
        <v>5</v>
      </c>
      <c r="G12" s="100">
        <f>IF(+ジュニアS!I13="","",+ジュニアS!I13)</f>
      </c>
      <c r="H12" s="67">
        <f>+ジュニアS!K13</f>
        <v>0</v>
      </c>
      <c r="I12" s="52"/>
      <c r="K12" s="66">
        <v>5</v>
      </c>
      <c r="L12" s="100">
        <f>IF(+'一般S'!C13="","",+'一般S'!C13)</f>
      </c>
      <c r="M12" s="67">
        <f>+'一般S'!E13</f>
        <v>0</v>
      </c>
      <c r="O12" s="66">
        <v>5</v>
      </c>
      <c r="P12" s="100">
        <f>IF(+'一般S'!I13="","",+'一般S'!I13)</f>
      </c>
      <c r="Q12" s="67">
        <f>+'一般S'!K13</f>
        <v>0</v>
      </c>
    </row>
    <row r="13" spans="2:17" s="65" customFormat="1" ht="24" customHeight="1">
      <c r="B13" s="66">
        <v>6</v>
      </c>
      <c r="C13" s="100">
        <f>IF(+ジュニアS!C14="","",+ジュニアS!C14)</f>
      </c>
      <c r="D13" s="67">
        <f>+ジュニアS!E14</f>
        <v>0</v>
      </c>
      <c r="F13" s="66">
        <v>6</v>
      </c>
      <c r="G13" s="100">
        <f>IF(+ジュニアS!I14="","",+ジュニアS!I14)</f>
      </c>
      <c r="H13" s="67">
        <f>+ジュニアS!K14</f>
        <v>0</v>
      </c>
      <c r="I13" s="52"/>
      <c r="K13" s="66">
        <v>6</v>
      </c>
      <c r="L13" s="100">
        <f>IF(+'一般S'!C14="","",+'一般S'!C14)</f>
      </c>
      <c r="M13" s="67">
        <f>+'一般S'!E14</f>
        <v>0</v>
      </c>
      <c r="O13" s="66">
        <v>6</v>
      </c>
      <c r="P13" s="100">
        <f>IF(+'一般S'!I14="","",+'一般S'!I14)</f>
      </c>
      <c r="Q13" s="67">
        <f>+'一般S'!K14</f>
        <v>0</v>
      </c>
    </row>
    <row r="14" spans="2:17" s="65" customFormat="1" ht="24" customHeight="1">
      <c r="B14" s="66">
        <v>7</v>
      </c>
      <c r="C14" s="100">
        <f>IF(+ジュニアS!C15="","",+ジュニアS!C15)</f>
      </c>
      <c r="D14" s="67">
        <f>+ジュニアS!E15</f>
        <v>0</v>
      </c>
      <c r="F14" s="66">
        <v>7</v>
      </c>
      <c r="G14" s="100">
        <f>IF(+ジュニアS!I15="","",+ジュニアS!I15)</f>
      </c>
      <c r="H14" s="67">
        <f>+ジュニアS!K15</f>
        <v>0</v>
      </c>
      <c r="I14" s="52"/>
      <c r="K14" s="66">
        <v>7</v>
      </c>
      <c r="L14" s="100">
        <f>IF(+'一般S'!C15="","",+'一般S'!C15)</f>
      </c>
      <c r="M14" s="67">
        <f>+'一般S'!E15</f>
        <v>0</v>
      </c>
      <c r="O14" s="66">
        <v>7</v>
      </c>
      <c r="P14" s="100">
        <f>IF(+'一般S'!I15="","",+'一般S'!I15)</f>
      </c>
      <c r="Q14" s="67">
        <f>+'一般S'!K15</f>
        <v>0</v>
      </c>
    </row>
    <row r="15" spans="2:17" s="65" customFormat="1" ht="24" customHeight="1">
      <c r="B15" s="66">
        <v>8</v>
      </c>
      <c r="C15" s="100">
        <f>IF(+ジュニアS!C16="","",+ジュニアS!C16)</f>
      </c>
      <c r="D15" s="67">
        <f>+ジュニアS!E16</f>
        <v>0</v>
      </c>
      <c r="F15" s="66">
        <v>8</v>
      </c>
      <c r="G15" s="100">
        <f>IF(+ジュニアS!I16="","",+ジュニアS!I16)</f>
      </c>
      <c r="H15" s="67">
        <f>+ジュニアS!K16</f>
        <v>0</v>
      </c>
      <c r="I15" s="52"/>
      <c r="K15" s="66">
        <v>8</v>
      </c>
      <c r="L15" s="100">
        <f>IF(+'一般S'!C16="","",+'一般S'!C16)</f>
      </c>
      <c r="M15" s="67">
        <f>+'一般S'!E16</f>
        <v>0</v>
      </c>
      <c r="O15" s="66">
        <v>8</v>
      </c>
      <c r="P15" s="100">
        <f>IF(+'一般S'!I16="","",+'一般S'!I16)</f>
      </c>
      <c r="Q15" s="67">
        <f>+'一般S'!K16</f>
        <v>0</v>
      </c>
    </row>
    <row r="16" spans="2:17" s="65" customFormat="1" ht="24" customHeight="1">
      <c r="B16" s="66">
        <v>9</v>
      </c>
      <c r="C16" s="100">
        <f>IF(+ジュニアS!C17="","",+ジュニアS!C17)</f>
      </c>
      <c r="D16" s="67">
        <f>+ジュニアS!E17</f>
        <v>0</v>
      </c>
      <c r="F16" s="66">
        <v>9</v>
      </c>
      <c r="G16" s="100">
        <f>IF(+ジュニアS!I17="","",+ジュニアS!I17)</f>
      </c>
      <c r="H16" s="67">
        <f>+ジュニアS!K17</f>
        <v>0</v>
      </c>
      <c r="I16" s="52"/>
      <c r="K16" s="66">
        <v>9</v>
      </c>
      <c r="L16" s="100">
        <f>IF(+'一般S'!C17="","",+'一般S'!C17)</f>
      </c>
      <c r="M16" s="67">
        <f>+'一般S'!E17</f>
        <v>0</v>
      </c>
      <c r="O16" s="66">
        <v>9</v>
      </c>
      <c r="P16" s="100">
        <f>IF(+'一般S'!I17="","",+'一般S'!I17)</f>
      </c>
      <c r="Q16" s="67">
        <f>+'一般S'!K17</f>
        <v>0</v>
      </c>
    </row>
    <row r="17" spans="2:17" s="65" customFormat="1" ht="24" customHeight="1">
      <c r="B17" s="66">
        <v>10</v>
      </c>
      <c r="C17" s="100">
        <f>IF(+ジュニアS!C18="","",+ジュニアS!C18)</f>
      </c>
      <c r="D17" s="67">
        <f>+ジュニアS!E18</f>
        <v>0</v>
      </c>
      <c r="F17" s="66">
        <v>10</v>
      </c>
      <c r="G17" s="100">
        <f>IF(+ジュニアS!I18="","",+ジュニアS!I18)</f>
      </c>
      <c r="H17" s="67">
        <f>+ジュニアS!K18</f>
        <v>0</v>
      </c>
      <c r="I17" s="52"/>
      <c r="K17" s="66">
        <v>10</v>
      </c>
      <c r="L17" s="100">
        <f>IF(+'一般S'!C18="","",+'一般S'!C18)</f>
      </c>
      <c r="M17" s="67">
        <f>+'一般S'!E18</f>
        <v>0</v>
      </c>
      <c r="O17" s="66">
        <v>10</v>
      </c>
      <c r="P17" s="100">
        <f>IF(+'一般S'!I18="","",+'一般S'!I18)</f>
      </c>
      <c r="Q17" s="67">
        <f>+'一般S'!K18</f>
        <v>0</v>
      </c>
    </row>
    <row r="18" spans="2:17" s="65" customFormat="1" ht="24" customHeight="1">
      <c r="B18" s="66">
        <v>11</v>
      </c>
      <c r="C18" s="100">
        <f>IF(+ジュニアS!C19="","",+ジュニアS!C19)</f>
      </c>
      <c r="D18" s="67">
        <f>+ジュニアS!E19</f>
        <v>0</v>
      </c>
      <c r="F18" s="66">
        <v>11</v>
      </c>
      <c r="G18" s="100">
        <f>IF(+ジュニアS!I19="","",+ジュニアS!I19)</f>
      </c>
      <c r="H18" s="67">
        <f>+ジュニアS!K19</f>
        <v>0</v>
      </c>
      <c r="I18" s="52"/>
      <c r="K18" s="66">
        <v>11</v>
      </c>
      <c r="L18" s="100">
        <f>IF(+'一般S'!C19="","",+'一般S'!C19)</f>
      </c>
      <c r="M18" s="67">
        <f>+'一般S'!E19</f>
        <v>0</v>
      </c>
      <c r="O18" s="66">
        <v>11</v>
      </c>
      <c r="P18" s="100">
        <f>IF(+'一般S'!I19="","",+'一般S'!I19)</f>
      </c>
      <c r="Q18" s="67">
        <f>+'一般S'!K19</f>
        <v>0</v>
      </c>
    </row>
    <row r="19" spans="2:17" s="65" customFormat="1" ht="24" customHeight="1">
      <c r="B19" s="66">
        <v>12</v>
      </c>
      <c r="C19" s="100">
        <f>IF(+ジュニアS!C20="","",+ジュニアS!C20)</f>
      </c>
      <c r="D19" s="67">
        <f>+ジュニアS!E20</f>
        <v>0</v>
      </c>
      <c r="F19" s="66">
        <v>12</v>
      </c>
      <c r="G19" s="100">
        <f>IF(+ジュニアS!I20="","",+ジュニアS!I20)</f>
      </c>
      <c r="H19" s="67">
        <f>+ジュニアS!K20</f>
        <v>0</v>
      </c>
      <c r="I19" s="52"/>
      <c r="K19" s="66">
        <v>12</v>
      </c>
      <c r="L19" s="100">
        <f>IF(+'一般S'!C20="","",+'一般S'!C20)</f>
      </c>
      <c r="M19" s="67">
        <f>+'一般S'!E20</f>
        <v>0</v>
      </c>
      <c r="O19" s="66">
        <v>12</v>
      </c>
      <c r="P19" s="100">
        <f>IF(+'一般S'!I20="","",+'一般S'!I20)</f>
      </c>
      <c r="Q19" s="67">
        <f>+'一般S'!K20</f>
        <v>0</v>
      </c>
    </row>
    <row r="20" spans="2:17" s="65" customFormat="1" ht="24" customHeight="1">
      <c r="B20" s="66">
        <v>13</v>
      </c>
      <c r="C20" s="100">
        <f>IF(+ジュニアS!C21="","",+ジュニアS!C21)</f>
      </c>
      <c r="D20" s="67">
        <f>+ジュニアS!E21</f>
        <v>0</v>
      </c>
      <c r="F20" s="66">
        <v>13</v>
      </c>
      <c r="G20" s="100">
        <f>IF(+ジュニアS!I21="","",+ジュニアS!I21)</f>
      </c>
      <c r="H20" s="67">
        <f>+ジュニアS!K21</f>
        <v>0</v>
      </c>
      <c r="I20" s="52"/>
      <c r="K20" s="66">
        <v>13</v>
      </c>
      <c r="L20" s="100">
        <f>IF(+'一般S'!C21="","",+'一般S'!C21)</f>
      </c>
      <c r="M20" s="67">
        <f>+'一般S'!E21</f>
        <v>0</v>
      </c>
      <c r="O20" s="66">
        <v>13</v>
      </c>
      <c r="P20" s="100">
        <f>IF(+'一般S'!I21="","",+'一般S'!I21)</f>
      </c>
      <c r="Q20" s="67">
        <f>+'一般S'!K21</f>
        <v>0</v>
      </c>
    </row>
    <row r="21" spans="2:17" s="65" customFormat="1" ht="24" customHeight="1">
      <c r="B21" s="66">
        <v>14</v>
      </c>
      <c r="C21" s="100">
        <f>IF(+ジュニアS!C22="","",+ジュニアS!C22)</f>
      </c>
      <c r="D21" s="67">
        <f>+ジュニアS!E22</f>
        <v>0</v>
      </c>
      <c r="F21" s="66">
        <v>14</v>
      </c>
      <c r="G21" s="100">
        <f>IF(+ジュニアS!I22="","",+ジュニアS!I22)</f>
      </c>
      <c r="H21" s="67">
        <f>+ジュニアS!K22</f>
        <v>0</v>
      </c>
      <c r="I21" s="52"/>
      <c r="K21" s="66">
        <v>14</v>
      </c>
      <c r="L21" s="100">
        <f>IF(+'一般S'!C22="","",+'一般S'!C22)</f>
      </c>
      <c r="M21" s="67">
        <f>+'一般S'!E22</f>
        <v>0</v>
      </c>
      <c r="O21" s="66">
        <v>14</v>
      </c>
      <c r="P21" s="100">
        <f>IF(+'一般S'!I22="","",+'一般S'!I22)</f>
      </c>
      <c r="Q21" s="67">
        <f>+'一般S'!K22</f>
        <v>0</v>
      </c>
    </row>
    <row r="22" spans="2:17" s="65" customFormat="1" ht="24" customHeight="1" thickBot="1">
      <c r="B22" s="68">
        <v>15</v>
      </c>
      <c r="C22" s="101">
        <f>IF(+ジュニアS!C23="","",+ジュニアS!C23)</f>
      </c>
      <c r="D22" s="54">
        <f>+ジュニアS!E23</f>
        <v>0</v>
      </c>
      <c r="F22" s="68">
        <v>15</v>
      </c>
      <c r="G22" s="101">
        <f>IF(+ジュニアS!I23="","",+ジュニアS!I23)</f>
      </c>
      <c r="H22" s="54">
        <f>+ジュニアS!K23</f>
        <v>0</v>
      </c>
      <c r="I22" s="52"/>
      <c r="K22" s="68">
        <v>15</v>
      </c>
      <c r="L22" s="101">
        <f>IF(+'一般S'!C23="","",+'一般S'!C23)</f>
      </c>
      <c r="M22" s="54">
        <f>+'一般S'!E23</f>
        <v>0</v>
      </c>
      <c r="O22" s="68">
        <v>15</v>
      </c>
      <c r="P22" s="101">
        <f>IF(+'一般S'!I23="","",+'一般S'!I23)</f>
      </c>
      <c r="Q22" s="54">
        <f>+'一般S'!K23</f>
        <v>0</v>
      </c>
    </row>
    <row r="23" spans="2:17" s="65" customFormat="1" ht="5.25" customHeight="1">
      <c r="B23" s="55"/>
      <c r="C23" s="55"/>
      <c r="D23" s="55"/>
      <c r="F23" s="55"/>
      <c r="G23" s="55"/>
      <c r="H23" s="55"/>
      <c r="I23" s="52"/>
      <c r="K23" s="55"/>
      <c r="L23" s="55"/>
      <c r="M23" s="55"/>
      <c r="O23" s="55"/>
      <c r="P23" s="55"/>
      <c r="Q23" s="55"/>
    </row>
    <row r="24" spans="2:17" ht="18" customHeight="1">
      <c r="B24" s="176" t="s">
        <v>67</v>
      </c>
      <c r="C24" s="176"/>
      <c r="D24" s="176"/>
      <c r="E24" s="176"/>
      <c r="F24" s="176"/>
      <c r="G24" s="176"/>
      <c r="H24" s="176"/>
      <c r="I24" s="176"/>
      <c r="J24" s="176"/>
      <c r="K24" s="176"/>
      <c r="L24" s="176"/>
      <c r="M24" s="176"/>
      <c r="N24" s="176"/>
      <c r="O24" s="176"/>
      <c r="P24" s="176"/>
      <c r="Q24" s="176"/>
    </row>
    <row r="25" spans="2:15" s="69" customFormat="1" ht="18" customHeight="1">
      <c r="B25" s="69" t="s">
        <v>14</v>
      </c>
      <c r="F25" s="69" t="s">
        <v>15</v>
      </c>
      <c r="K25" s="69" t="s">
        <v>19</v>
      </c>
      <c r="O25" s="69" t="s">
        <v>20</v>
      </c>
    </row>
    <row r="26" spans="3:17" ht="18" customHeight="1">
      <c r="C26" s="56" t="s">
        <v>10</v>
      </c>
      <c r="D26" s="56" t="s">
        <v>1</v>
      </c>
      <c r="G26" s="56" t="s">
        <v>10</v>
      </c>
      <c r="H26" s="56" t="s">
        <v>1</v>
      </c>
      <c r="L26" s="56" t="s">
        <v>10</v>
      </c>
      <c r="M26" s="56" t="s">
        <v>1</v>
      </c>
      <c r="P26" s="56" t="s">
        <v>10</v>
      </c>
      <c r="Q26" s="56" t="s">
        <v>1</v>
      </c>
    </row>
    <row r="27" spans="2:15" ht="18" customHeight="1">
      <c r="B27" s="56">
        <v>1</v>
      </c>
      <c r="F27" s="56">
        <v>1</v>
      </c>
      <c r="K27" s="56">
        <v>1</v>
      </c>
      <c r="O27" s="56">
        <v>1</v>
      </c>
    </row>
    <row r="28" spans="2:15" ht="18" customHeight="1">
      <c r="B28" s="56">
        <v>2</v>
      </c>
      <c r="F28" s="56">
        <v>2</v>
      </c>
      <c r="K28" s="56">
        <v>2</v>
      </c>
      <c r="O28" s="56">
        <v>2</v>
      </c>
    </row>
    <row r="29" spans="2:15" ht="18" customHeight="1">
      <c r="B29" s="56">
        <v>3</v>
      </c>
      <c r="F29" s="56">
        <v>3</v>
      </c>
      <c r="K29" s="56">
        <v>3</v>
      </c>
      <c r="O29" s="56">
        <v>3</v>
      </c>
    </row>
    <row r="30" spans="2:15" ht="18" customHeight="1">
      <c r="B30" s="56">
        <v>4</v>
      </c>
      <c r="F30" s="56">
        <v>4</v>
      </c>
      <c r="K30" s="56">
        <v>4</v>
      </c>
      <c r="O30" s="56">
        <v>4</v>
      </c>
    </row>
    <row r="31" spans="2:15" ht="18" customHeight="1">
      <c r="B31" s="56">
        <v>5</v>
      </c>
      <c r="F31" s="56">
        <v>5</v>
      </c>
      <c r="K31" s="56">
        <v>5</v>
      </c>
      <c r="O31" s="56">
        <v>5</v>
      </c>
    </row>
    <row r="32" spans="2:15" ht="18" customHeight="1">
      <c r="B32" s="56">
        <v>6</v>
      </c>
      <c r="F32" s="56">
        <v>6</v>
      </c>
      <c r="K32" s="56">
        <v>6</v>
      </c>
      <c r="O32" s="56">
        <v>6</v>
      </c>
    </row>
    <row r="33" spans="2:15" ht="18" customHeight="1">
      <c r="B33" s="56">
        <v>7</v>
      </c>
      <c r="F33" s="56">
        <v>7</v>
      </c>
      <c r="K33" s="56">
        <v>7</v>
      </c>
      <c r="O33" s="56">
        <v>7</v>
      </c>
    </row>
    <row r="34" spans="2:15" ht="18" customHeight="1">
      <c r="B34" s="56">
        <v>8</v>
      </c>
      <c r="F34" s="56">
        <v>8</v>
      </c>
      <c r="K34" s="56">
        <v>8</v>
      </c>
      <c r="O34" s="56">
        <v>8</v>
      </c>
    </row>
    <row r="35" spans="2:15" ht="18" customHeight="1">
      <c r="B35" s="56">
        <v>9</v>
      </c>
      <c r="F35" s="56">
        <v>9</v>
      </c>
      <c r="K35" s="56">
        <v>9</v>
      </c>
      <c r="O35" s="56">
        <v>9</v>
      </c>
    </row>
    <row r="36" spans="2:15" ht="18" customHeight="1">
      <c r="B36" s="56">
        <v>10</v>
      </c>
      <c r="F36" s="56">
        <v>10</v>
      </c>
      <c r="K36" s="56">
        <v>10</v>
      </c>
      <c r="O36" s="56">
        <v>10</v>
      </c>
    </row>
    <row r="37" spans="2:15" ht="18" customHeight="1">
      <c r="B37" s="56">
        <v>11</v>
      </c>
      <c r="F37" s="56">
        <v>11</v>
      </c>
      <c r="K37" s="56">
        <v>11</v>
      </c>
      <c r="O37" s="56">
        <v>11</v>
      </c>
    </row>
    <row r="38" spans="2:15" ht="18" customHeight="1">
      <c r="B38" s="56">
        <v>12</v>
      </c>
      <c r="F38" s="56">
        <v>12</v>
      </c>
      <c r="K38" s="56">
        <v>12</v>
      </c>
      <c r="O38" s="56">
        <v>12</v>
      </c>
    </row>
    <row r="39" spans="2:15" ht="18" customHeight="1">
      <c r="B39" s="56">
        <v>13</v>
      </c>
      <c r="F39" s="56">
        <v>13</v>
      </c>
      <c r="K39" s="56">
        <v>13</v>
      </c>
      <c r="O39" s="56">
        <v>13</v>
      </c>
    </row>
    <row r="40" spans="2:15" ht="18" customHeight="1">
      <c r="B40" s="56">
        <v>14</v>
      </c>
      <c r="F40" s="56">
        <v>14</v>
      </c>
      <c r="K40" s="56">
        <v>14</v>
      </c>
      <c r="O40" s="56">
        <v>14</v>
      </c>
    </row>
    <row r="41" spans="2:15" ht="18" customHeight="1">
      <c r="B41" s="56">
        <v>15</v>
      </c>
      <c r="F41" s="56">
        <v>15</v>
      </c>
      <c r="K41" s="56">
        <v>15</v>
      </c>
      <c r="O41" s="56">
        <v>15</v>
      </c>
    </row>
  </sheetData>
  <sheetProtection/>
  <mergeCells count="11">
    <mergeCell ref="E3:F3"/>
    <mergeCell ref="B4:C4"/>
    <mergeCell ref="E4:F4"/>
    <mergeCell ref="B24:Q24"/>
    <mergeCell ref="K4:L4"/>
    <mergeCell ref="N4:O4"/>
    <mergeCell ref="K2:Q2"/>
    <mergeCell ref="K3:L3"/>
    <mergeCell ref="N3:O3"/>
    <mergeCell ref="B2:H2"/>
    <mergeCell ref="B3:C3"/>
  </mergeCells>
  <conditionalFormatting sqref="C8:C22">
    <cfRule type="duplicateValues" priority="4" dxfId="7" stopIfTrue="1">
      <formula>AND(COUNTIF($C$8:$C$22,C8)&gt;1,NOT(ISBLANK(C8)))</formula>
    </cfRule>
  </conditionalFormatting>
  <conditionalFormatting sqref="G8:G22">
    <cfRule type="duplicateValues" priority="3" dxfId="7" stopIfTrue="1">
      <formula>AND(COUNTIF($G$8:$G$22,G8)&gt;1,NOT(ISBLANK(G8)))</formula>
    </cfRule>
  </conditionalFormatting>
  <conditionalFormatting sqref="L8:L22">
    <cfRule type="duplicateValues" priority="2" dxfId="7" stopIfTrue="1">
      <formula>AND(COUNTIF($L$8:$L$22,L8)&gt;1,NOT(ISBLANK(L8)))</formula>
    </cfRule>
  </conditionalFormatting>
  <conditionalFormatting sqref="P8:P22">
    <cfRule type="duplicateValues" priority="1" dxfId="7" stopIfTrue="1">
      <formula>AND(COUNTIF($P$8:$P$22,P8)&gt;1,NOT(ISBLANK(P8)))</formula>
    </cfRule>
  </conditionalFormatting>
  <printOptions/>
  <pageMargins left="0.7086614173228347" right="0.7086614173228347" top="0.5511811023622047" bottom="0.4724409448818898" header="0.31496062992125984" footer="0.31496062992125984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C7:J22"/>
  <sheetViews>
    <sheetView zoomScalePageLayoutView="0" workbookViewId="0" topLeftCell="A1">
      <selection activeCell="J28" sqref="J28"/>
    </sheetView>
  </sheetViews>
  <sheetFormatPr defaultColWidth="9.00390625" defaultRowHeight="13.5"/>
  <cols>
    <col min="3" max="10" width="12.25390625" style="0" customWidth="1"/>
  </cols>
  <sheetData>
    <row r="7" spans="3:10" ht="13.5">
      <c r="C7" s="86" t="s">
        <v>45</v>
      </c>
      <c r="D7" s="86" t="s">
        <v>46</v>
      </c>
      <c r="E7" s="86" t="s">
        <v>47</v>
      </c>
      <c r="F7" s="86" t="s">
        <v>48</v>
      </c>
      <c r="G7" s="86" t="s">
        <v>26</v>
      </c>
      <c r="H7" s="86" t="s">
        <v>27</v>
      </c>
      <c r="I7" s="86" t="s">
        <v>28</v>
      </c>
      <c r="J7" s="86" t="s">
        <v>49</v>
      </c>
    </row>
    <row r="8" spans="3:10" ht="13.5">
      <c r="C8" s="86">
        <f>+COUNTA(ジュニアS!C9:C23)</f>
        <v>0</v>
      </c>
      <c r="D8" s="86">
        <f>+COUNTA(ジュニアS!I9:I23)</f>
        <v>0</v>
      </c>
      <c r="E8" s="86">
        <f>+COUNTA('一般S'!C9:C23)</f>
        <v>0</v>
      </c>
      <c r="F8" s="86">
        <f>+COUNTA('一般S'!I9:I23)</f>
        <v>0</v>
      </c>
      <c r="G8" s="86">
        <f>+COUNTA('一般男女W'!C10,'一般男女W'!C12,'一般男女W'!C14,'一般男女W'!C16,'一般男女W'!C18,'一般男女W'!C20,'一般男女W'!C22)</f>
        <v>0</v>
      </c>
      <c r="H8" s="86">
        <f>+COUNTA('一般男女W'!I10,'一般男女W'!I12,'一般男女W'!I14,'一般男女W'!I16,'一般男女W'!I18,'一般男女W'!I20,'一般男女W'!I22)</f>
        <v>0</v>
      </c>
      <c r="I8" s="86">
        <f>+COUNTA('混合W'!C10,'混合W'!C12,'混合W'!C14,'混合W'!C16,'混合W'!C18,'混合W'!C20,'混合W'!C22)</f>
        <v>0</v>
      </c>
      <c r="J8" s="87">
        <f>(+C8+D8)*600+(E8+F8)*700+(+G8+H8+I8)*1200</f>
        <v>0</v>
      </c>
    </row>
    <row r="12" spans="3:10" ht="13.5">
      <c r="C12" s="86" t="s">
        <v>45</v>
      </c>
      <c r="D12" s="86" t="s">
        <v>46</v>
      </c>
      <c r="E12" s="86" t="s">
        <v>47</v>
      </c>
      <c r="F12" s="86" t="s">
        <v>48</v>
      </c>
      <c r="G12" s="86" t="s">
        <v>26</v>
      </c>
      <c r="H12" s="86" t="s">
        <v>27</v>
      </c>
      <c r="I12" s="86" t="s">
        <v>28</v>
      </c>
      <c r="J12" s="86" t="s">
        <v>49</v>
      </c>
    </row>
    <row r="13" spans="3:10" ht="13.5">
      <c r="C13" s="86"/>
      <c r="D13" s="86"/>
      <c r="E13" s="86"/>
      <c r="F13" s="86"/>
      <c r="G13" s="86"/>
      <c r="H13" s="86"/>
      <c r="I13" s="86"/>
      <c r="J13" s="87">
        <f>(+C13+D13)*600+(E13+F13)*700+(+G13+H13+I13)*1200</f>
        <v>0</v>
      </c>
    </row>
    <row r="14" ht="13.5">
      <c r="J14" s="99">
        <f>+IF(J13=0,"",IF(J13=ジュニアS!J26,"",IF('一般S'!J26=J13,"",IF('一般男女W'!J26=J13,"",IF('混合W'!J26=J13,"","ミスの可能性あり")))))</f>
      </c>
    </row>
    <row r="20" spans="3:10" ht="13.5">
      <c r="C20" s="86" t="s">
        <v>45</v>
      </c>
      <c r="D20" s="86" t="s">
        <v>46</v>
      </c>
      <c r="E20" s="86" t="s">
        <v>47</v>
      </c>
      <c r="F20" s="86" t="s">
        <v>48</v>
      </c>
      <c r="G20" s="86" t="s">
        <v>26</v>
      </c>
      <c r="H20" s="86" t="s">
        <v>27</v>
      </c>
      <c r="I20" s="86" t="s">
        <v>28</v>
      </c>
      <c r="J20" s="86" t="s">
        <v>49</v>
      </c>
    </row>
    <row r="21" spans="3:10" ht="13.5">
      <c r="C21" s="86"/>
      <c r="D21" s="86"/>
      <c r="E21" s="86"/>
      <c r="F21" s="86"/>
      <c r="G21" s="86"/>
      <c r="H21" s="86"/>
      <c r="I21" s="86"/>
      <c r="J21" s="87">
        <f>(+C21+D21)*600+(E21+F21)*700+(+G21+H21+I21)*1200</f>
        <v>0</v>
      </c>
    </row>
    <row r="22" ht="13.5">
      <c r="J22">
        <f>+IF(J21=0,"",IF(J21=ジュニアS!J26,"ミス解消　^-^",IF('一般S'!J26=J21,"ミス解消　^-^",IF('一般男女W'!J26=J21,"ミス解消　^-^",IF('混合W'!J26=J21,"ミス解消　^-^","ミスの可能性あり")))))</f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情報処理教室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函館大妻高等学校</dc:creator>
  <cp:keywords/>
  <dc:description/>
  <cp:lastModifiedBy>user</cp:lastModifiedBy>
  <cp:lastPrinted>2019-06-27T23:53:52Z</cp:lastPrinted>
  <dcterms:created xsi:type="dcterms:W3CDTF">1997-08-26T05:46:25Z</dcterms:created>
  <dcterms:modified xsi:type="dcterms:W3CDTF">2019-06-27T23:54:48Z</dcterms:modified>
  <cp:category/>
  <cp:version/>
  <cp:contentType/>
  <cp:contentStatus/>
</cp:coreProperties>
</file>